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d.docs.live.net/6d9dbc7720d59345/Radna površina/"/>
    </mc:Choice>
  </mc:AlternateContent>
  <xr:revisionPtr revIDLastSave="0" documentId="8_{4C38386D-8435-4750-865C-BE87DB7502D1}" xr6:coauthVersionLast="47" xr6:coauthVersionMax="47" xr10:uidLastSave="{00000000-0000-0000-0000-000000000000}"/>
  <bookViews>
    <workbookView xWindow="-108" yWindow="-108" windowWidth="23256" windowHeight="1245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B288" i="9" s="1"/>
  <c r="E288" i="9"/>
  <c r="M287" i="9"/>
  <c r="F287" i="9" s="1"/>
  <c r="L287" i="9"/>
  <c r="E287" i="9"/>
  <c r="B287" i="9" s="1"/>
  <c r="M286" i="9"/>
  <c r="L286" i="9"/>
  <c r="F286" i="9"/>
  <c r="E286" i="9"/>
  <c r="B286" i="9" s="1"/>
  <c r="M285" i="9"/>
  <c r="L285" i="9"/>
  <c r="F285" i="9" s="1"/>
  <c r="B285" i="9" s="1"/>
  <c r="E285" i="9"/>
  <c r="M284" i="9"/>
  <c r="L284" i="9"/>
  <c r="F284" i="9" s="1"/>
  <c r="B284" i="9" s="1"/>
  <c r="E284" i="9"/>
  <c r="M283" i="9"/>
  <c r="F283" i="9" s="1"/>
  <c r="L283" i="9"/>
  <c r="E283" i="9"/>
  <c r="M282" i="9"/>
  <c r="L282" i="9"/>
  <c r="F282" i="9"/>
  <c r="E282" i="9"/>
  <c r="B282" i="9" s="1"/>
  <c r="M281" i="9"/>
  <c r="L281" i="9"/>
  <c r="F281" i="9" s="1"/>
  <c r="B281" i="9" s="1"/>
  <c r="E281" i="9"/>
  <c r="M280" i="9"/>
  <c r="L280" i="9"/>
  <c r="F280" i="9" s="1"/>
  <c r="B280" i="9" s="1"/>
  <c r="E280" i="9"/>
  <c r="M279" i="9"/>
  <c r="F279" i="9" s="1"/>
  <c r="L279" i="9"/>
  <c r="E279" i="9"/>
  <c r="M278" i="9"/>
  <c r="L278" i="9"/>
  <c r="F278" i="9"/>
  <c r="E278" i="9"/>
  <c r="B278" i="9" s="1"/>
  <c r="M277" i="9"/>
  <c r="L277" i="9"/>
  <c r="F277" i="9" s="1"/>
  <c r="B277" i="9" s="1"/>
  <c r="E277" i="9"/>
  <c r="M276" i="9"/>
  <c r="L276" i="9"/>
  <c r="F276" i="9" s="1"/>
  <c r="B276" i="9" s="1"/>
  <c r="E276" i="9"/>
  <c r="M275" i="9"/>
  <c r="L275" i="9"/>
  <c r="F275" i="9"/>
  <c r="E275" i="9"/>
  <c r="B275" i="9" s="1"/>
  <c r="M274" i="9"/>
  <c r="L274" i="9"/>
  <c r="F274" i="9" s="1"/>
  <c r="B274" i="9" s="1"/>
  <c r="E274" i="9"/>
  <c r="M273" i="9"/>
  <c r="L273" i="9"/>
  <c r="F273" i="9" s="1"/>
  <c r="B273" i="9" s="1"/>
  <c r="E273" i="9"/>
  <c r="M272" i="9"/>
  <c r="F272" i="9" s="1"/>
  <c r="L272" i="9"/>
  <c r="E272" i="9"/>
  <c r="M271" i="9"/>
  <c r="L271" i="9"/>
  <c r="F271" i="9" s="1"/>
  <c r="E271" i="9"/>
  <c r="B271" i="9" s="1"/>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E263" i="9"/>
  <c r="B263" i="9" s="1"/>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L257" i="9"/>
  <c r="F257" i="9" s="1"/>
  <c r="B257" i="9" s="1"/>
  <c r="E257" i="9"/>
  <c r="M256" i="9"/>
  <c r="L256" i="9"/>
  <c r="F256" i="9"/>
  <c r="E256" i="9"/>
  <c r="B256" i="9" s="1"/>
  <c r="M255" i="9"/>
  <c r="L255" i="9"/>
  <c r="F255" i="9" s="1"/>
  <c r="B255" i="9" s="1"/>
  <c r="E255" i="9"/>
  <c r="M254" i="9"/>
  <c r="L254" i="9"/>
  <c r="F254" i="9" s="1"/>
  <c r="B254" i="9" s="1"/>
  <c r="E254" i="9"/>
  <c r="M253" i="9"/>
  <c r="L253" i="9"/>
  <c r="F253" i="9" s="1"/>
  <c r="B253" i="9" s="1"/>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s="1"/>
  <c r="E244" i="9"/>
  <c r="B244" i="9" s="1"/>
  <c r="M243" i="9"/>
  <c r="L243" i="9"/>
  <c r="F243" i="9" s="1"/>
  <c r="B243" i="9" s="1"/>
  <c r="E243" i="9"/>
  <c r="M242" i="9"/>
  <c r="L242" i="9"/>
  <c r="E242" i="9"/>
  <c r="M241" i="9"/>
  <c r="F241" i="9" s="1"/>
  <c r="B241" i="9" s="1"/>
  <c r="L241" i="9"/>
  <c r="E241" i="9"/>
  <c r="M240" i="9"/>
  <c r="L240" i="9"/>
  <c r="E240" i="9"/>
  <c r="M239" i="9"/>
  <c r="L239" i="9"/>
  <c r="E239" i="9"/>
  <c r="M238" i="9"/>
  <c r="L238" i="9"/>
  <c r="F238" i="9" s="1"/>
  <c r="B238" i="9" s="1"/>
  <c r="E238" i="9"/>
  <c r="M237" i="9"/>
  <c r="F237" i="9" s="1"/>
  <c r="L237" i="9"/>
  <c r="E237" i="9"/>
  <c r="M236" i="9"/>
  <c r="L236" i="9"/>
  <c r="E236" i="9"/>
  <c r="M235" i="9"/>
  <c r="L235" i="9"/>
  <c r="F235" i="9" s="1"/>
  <c r="B235" i="9" s="1"/>
  <c r="E235" i="9"/>
  <c r="M234" i="9"/>
  <c r="L234" i="9"/>
  <c r="F234" i="9"/>
  <c r="E234" i="9"/>
  <c r="B234" i="9" s="1"/>
  <c r="M233" i="9"/>
  <c r="L233" i="9"/>
  <c r="F233" i="9" s="1"/>
  <c r="B233" i="9" s="1"/>
  <c r="E233" i="9"/>
  <c r="M232" i="9"/>
  <c r="L232" i="9"/>
  <c r="F232" i="9" s="1"/>
  <c r="B232" i="9" s="1"/>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E93" i="9" s="1"/>
  <c r="B93" i="9" s="1"/>
  <c r="G93" i="9"/>
  <c r="F93" i="9"/>
  <c r="H92" i="9"/>
  <c r="G92" i="9"/>
  <c r="E92" i="9" s="1"/>
  <c r="B92" i="9" s="1"/>
  <c r="F92" i="9"/>
  <c r="H91" i="9"/>
  <c r="E91" i="9" s="1"/>
  <c r="B91" i="9" s="1"/>
  <c r="G91" i="9"/>
  <c r="F91" i="9"/>
  <c r="H90" i="9"/>
  <c r="G90" i="9"/>
  <c r="F90" i="9"/>
  <c r="E90" i="9"/>
  <c r="B90" i="9" s="1"/>
  <c r="H89" i="9"/>
  <c r="E89" i="9" s="1"/>
  <c r="B89" i="9" s="1"/>
  <c r="G89" i="9"/>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F49" i="9"/>
  <c r="H48" i="9"/>
  <c r="G48" i="9"/>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E25" i="9" s="1"/>
  <c r="F25" i="9"/>
  <c r="F24" i="9"/>
  <c r="I10" i="9"/>
  <c r="F4" i="9"/>
  <c r="O3" i="9"/>
  <c r="G296" i="9" s="1"/>
  <c r="I3" i="9"/>
  <c r="H3" i="9"/>
  <c r="G3" i="9"/>
  <c r="D104" i="8"/>
  <c r="D97" i="8"/>
  <c r="C1674" i="1" s="1"/>
  <c r="H1674" i="1" s="1"/>
  <c r="D92" i="8"/>
  <c r="D87" i="8"/>
  <c r="D82" i="8"/>
  <c r="D77" i="8"/>
  <c r="C1654" i="1" s="1"/>
  <c r="D72" i="8"/>
  <c r="D67" i="8"/>
  <c r="D62" i="8"/>
  <c r="D57" i="8"/>
  <c r="D52" i="8"/>
  <c r="D46" i="8"/>
  <c r="D37" i="8"/>
  <c r="D27" i="8"/>
  <c r="D25" i="8" s="1"/>
  <c r="C1602" i="1" s="1"/>
  <c r="D18" i="8"/>
  <c r="D8" i="8"/>
  <c r="D6" i="8" s="1"/>
  <c r="E44" i="7"/>
  <c r="D44" i="7"/>
  <c r="E39" i="7"/>
  <c r="D39" i="7"/>
  <c r="D38" i="7" s="1"/>
  <c r="E38" i="7"/>
  <c r="E30" i="7"/>
  <c r="D30" i="7"/>
  <c r="E23" i="7"/>
  <c r="D23" i="7"/>
  <c r="E22" i="7"/>
  <c r="D22" i="7"/>
  <c r="E14" i="7"/>
  <c r="D14" i="7"/>
  <c r="E7" i="7"/>
  <c r="E6" i="7" s="1"/>
  <c r="E5" i="7" s="1"/>
  <c r="D1538" i="1" s="1"/>
  <c r="D7" i="7"/>
  <c r="D6" i="7" s="1"/>
  <c r="D5" i="7" s="1"/>
  <c r="C1538"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D255" i="5" s="1"/>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D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D591" i="1" s="1"/>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28" i="4"/>
  <c r="E428" i="4"/>
  <c r="D428" i="4"/>
  <c r="F427" i="4"/>
  <c r="E427" i="4"/>
  <c r="D422" i="1" s="1"/>
  <c r="H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D309" i="4" s="1"/>
  <c r="F309" i="4" s="1"/>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E106" i="4" s="1"/>
  <c r="D102" i="1"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H1682" i="1"/>
  <c r="G1682" i="1"/>
  <c r="C1682" i="1"/>
  <c r="C1681" i="1"/>
  <c r="H1680" i="1"/>
  <c r="C1680" i="1"/>
  <c r="G1680" i="1" s="1"/>
  <c r="H1679" i="1"/>
  <c r="G1679" i="1"/>
  <c r="C1679" i="1"/>
  <c r="C1678" i="1"/>
  <c r="G1677" i="1"/>
  <c r="C1677" i="1"/>
  <c r="H1677" i="1" s="1"/>
  <c r="C1676" i="1"/>
  <c r="H1675" i="1"/>
  <c r="G1675" i="1"/>
  <c r="C1675" i="1"/>
  <c r="G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C1659" i="1"/>
  <c r="H1658" i="1"/>
  <c r="G1658" i="1"/>
  <c r="C1658" i="1"/>
  <c r="C1657" i="1"/>
  <c r="H1656" i="1"/>
  <c r="C1656" i="1"/>
  <c r="G1656" i="1" s="1"/>
  <c r="H1655" i="1"/>
  <c r="G1655" i="1"/>
  <c r="C1655"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C1637" i="1"/>
  <c r="H1637" i="1" s="1"/>
  <c r="C1636" i="1"/>
  <c r="C1635" i="1"/>
  <c r="G1635" i="1" s="1"/>
  <c r="C1633" i="1"/>
  <c r="H1633" i="1" s="1"/>
  <c r="H1632" i="1"/>
  <c r="C1632" i="1"/>
  <c r="G1632" i="1" s="1"/>
  <c r="H1631" i="1"/>
  <c r="G1631" i="1"/>
  <c r="C1631" i="1"/>
  <c r="C1630" i="1"/>
  <c r="G1629" i="1"/>
  <c r="C1629" i="1"/>
  <c r="H1629" i="1" s="1"/>
  <c r="H1627" i="1"/>
  <c r="G1627" i="1"/>
  <c r="C1627" i="1"/>
  <c r="H1626" i="1"/>
  <c r="G1626" i="1"/>
  <c r="C1626" i="1"/>
  <c r="C1625" i="1"/>
  <c r="H1624" i="1"/>
  <c r="C1624" i="1"/>
  <c r="G1624" i="1" s="1"/>
  <c r="H1623" i="1"/>
  <c r="G1623" i="1"/>
  <c r="C1623" i="1"/>
  <c r="H1620" i="1"/>
  <c r="C1620" i="1"/>
  <c r="G1620" i="1" s="1"/>
  <c r="H1619" i="1"/>
  <c r="G1619" i="1"/>
  <c r="C1619" i="1"/>
  <c r="H1618" i="1"/>
  <c r="G1618" i="1"/>
  <c r="C1618" i="1"/>
  <c r="G1617" i="1"/>
  <c r="C1617" i="1"/>
  <c r="H1617" i="1" s="1"/>
  <c r="H1616" i="1"/>
  <c r="C1616" i="1"/>
  <c r="G1616" i="1" s="1"/>
  <c r="H1615" i="1"/>
  <c r="G1615" i="1"/>
  <c r="C1615" i="1"/>
  <c r="G1614" i="1"/>
  <c r="C1614" i="1"/>
  <c r="H1614" i="1" s="1"/>
  <c r="G1613" i="1"/>
  <c r="C1613" i="1"/>
  <c r="H1613" i="1" s="1"/>
  <c r="H1612" i="1"/>
  <c r="C1612" i="1"/>
  <c r="G1612" i="1" s="1"/>
  <c r="H1611" i="1"/>
  <c r="G1611" i="1"/>
  <c r="C1611" i="1"/>
  <c r="H1610" i="1"/>
  <c r="G1610" i="1"/>
  <c r="C1610" i="1"/>
  <c r="G1609" i="1"/>
  <c r="C1609" i="1"/>
  <c r="H1609" i="1" s="1"/>
  <c r="H1608" i="1"/>
  <c r="C1608" i="1"/>
  <c r="G1608" i="1" s="1"/>
  <c r="C1607" i="1"/>
  <c r="H1607" i="1" s="1"/>
  <c r="C1606" i="1"/>
  <c r="C1605" i="1"/>
  <c r="H1605" i="1" s="1"/>
  <c r="C1604" i="1"/>
  <c r="H1603" i="1"/>
  <c r="G1603" i="1"/>
  <c r="C1603" i="1"/>
  <c r="C1601" i="1"/>
  <c r="H1600" i="1"/>
  <c r="C1600" i="1"/>
  <c r="G1600" i="1" s="1"/>
  <c r="H1599" i="1"/>
  <c r="G1599" i="1"/>
  <c r="C1599" i="1"/>
  <c r="C1598" i="1"/>
  <c r="H1598" i="1" s="1"/>
  <c r="G1597" i="1"/>
  <c r="C1597" i="1"/>
  <c r="H1597" i="1" s="1"/>
  <c r="C1596" i="1"/>
  <c r="G1596" i="1" s="1"/>
  <c r="H1595" i="1"/>
  <c r="G1595" i="1"/>
  <c r="C1595" i="1"/>
  <c r="H1594" i="1"/>
  <c r="G1594" i="1"/>
  <c r="C1594" i="1"/>
  <c r="C1593" i="1"/>
  <c r="H1593" i="1" s="1"/>
  <c r="H1592" i="1"/>
  <c r="C1592" i="1"/>
  <c r="G1592" i="1" s="1"/>
  <c r="H1591" i="1"/>
  <c r="G1591" i="1"/>
  <c r="C1591" i="1"/>
  <c r="G1590" i="1"/>
  <c r="C1590" i="1"/>
  <c r="H1590" i="1" s="1"/>
  <c r="G1589" i="1"/>
  <c r="C1589" i="1"/>
  <c r="H1589" i="1" s="1"/>
  <c r="C1588" i="1"/>
  <c r="G1588" i="1" s="1"/>
  <c r="C1587" i="1"/>
  <c r="H1587" i="1" s="1"/>
  <c r="C1586" i="1"/>
  <c r="G1586" i="1" s="1"/>
  <c r="C1585" i="1"/>
  <c r="H1585" i="1" s="1"/>
  <c r="H1584" i="1"/>
  <c r="C1584" i="1"/>
  <c r="G1584" i="1" s="1"/>
  <c r="C1582" i="1"/>
  <c r="D1581" i="1"/>
  <c r="C1581" i="1"/>
  <c r="J1580" i="1"/>
  <c r="D1580" i="1"/>
  <c r="C1580" i="1"/>
  <c r="H1579" i="1"/>
  <c r="G1579" i="1"/>
  <c r="D1579" i="1"/>
  <c r="C1579" i="1"/>
  <c r="J1579" i="1" s="1"/>
  <c r="J1578" i="1"/>
  <c r="D1578" i="1"/>
  <c r="C1578" i="1"/>
  <c r="D1577" i="1"/>
  <c r="G1577" i="1" s="1"/>
  <c r="C1577" i="1"/>
  <c r="D1576" i="1"/>
  <c r="C1576" i="1"/>
  <c r="D1575" i="1"/>
  <c r="C1575" i="1"/>
  <c r="D1574" i="1"/>
  <c r="C1574" i="1"/>
  <c r="D1573" i="1"/>
  <c r="G1573" i="1" s="1"/>
  <c r="C1573" i="1"/>
  <c r="D1572" i="1"/>
  <c r="C1572" i="1"/>
  <c r="D1571" i="1"/>
  <c r="C1571" i="1"/>
  <c r="D1570" i="1"/>
  <c r="G1570" i="1" s="1"/>
  <c r="C1570" i="1"/>
  <c r="H1569" i="1"/>
  <c r="G1569" i="1"/>
  <c r="D1569" i="1"/>
  <c r="C1569" i="1"/>
  <c r="J1569" i="1" s="1"/>
  <c r="J1568" i="1"/>
  <c r="D1568" i="1"/>
  <c r="C1568" i="1"/>
  <c r="D1567" i="1"/>
  <c r="C1567" i="1"/>
  <c r="D1566" i="1"/>
  <c r="G1566" i="1" s="1"/>
  <c r="C1566" i="1"/>
  <c r="H1565" i="1"/>
  <c r="G1565" i="1"/>
  <c r="I1565" i="1" s="1"/>
  <c r="D1565" i="1"/>
  <c r="C1565" i="1"/>
  <c r="J1565" i="1" s="1"/>
  <c r="J1564" i="1"/>
  <c r="D1564" i="1"/>
  <c r="C1564" i="1"/>
  <c r="G1563" i="1"/>
  <c r="D1563" i="1"/>
  <c r="C1563" i="1"/>
  <c r="H1563" i="1" s="1"/>
  <c r="D1562" i="1"/>
  <c r="C1562" i="1"/>
  <c r="D1561" i="1"/>
  <c r="C1561" i="1"/>
  <c r="H1560" i="1"/>
  <c r="G1560" i="1"/>
  <c r="I1560" i="1" s="1"/>
  <c r="D1560" i="1"/>
  <c r="C1560" i="1"/>
  <c r="J1560" i="1" s="1"/>
  <c r="I1559" i="1"/>
  <c r="G1559" i="1"/>
  <c r="D1559" i="1"/>
  <c r="C1559" i="1"/>
  <c r="H1559" i="1" s="1"/>
  <c r="D1558" i="1"/>
  <c r="C1558" i="1"/>
  <c r="J1557" i="1"/>
  <c r="D1557" i="1"/>
  <c r="C1557" i="1"/>
  <c r="D1556" i="1"/>
  <c r="C1556" i="1"/>
  <c r="G1555" i="1"/>
  <c r="D1555" i="1"/>
  <c r="C1555" i="1"/>
  <c r="H1555" i="1" s="1"/>
  <c r="D1554" i="1"/>
  <c r="C1554" i="1"/>
  <c r="J1553" i="1"/>
  <c r="D1553" i="1"/>
  <c r="C1553" i="1"/>
  <c r="H1552" i="1"/>
  <c r="G1552" i="1"/>
  <c r="I1552" i="1" s="1"/>
  <c r="D1552" i="1"/>
  <c r="C1552" i="1"/>
  <c r="J1552" i="1" s="1"/>
  <c r="G1551" i="1"/>
  <c r="I1551" i="1" s="1"/>
  <c r="D1551" i="1"/>
  <c r="C1551" i="1"/>
  <c r="H1551" i="1" s="1"/>
  <c r="H1550" i="1"/>
  <c r="D1550" i="1"/>
  <c r="C1550" i="1"/>
  <c r="D1549" i="1"/>
  <c r="J1549" i="1" s="1"/>
  <c r="C1549" i="1"/>
  <c r="H1548" i="1"/>
  <c r="G1548" i="1"/>
  <c r="I1548" i="1" s="1"/>
  <c r="D1548" i="1"/>
  <c r="C1548" i="1"/>
  <c r="J1548" i="1" s="1"/>
  <c r="D1547" i="1"/>
  <c r="J1547" i="1" s="1"/>
  <c r="C1547" i="1"/>
  <c r="J1546" i="1"/>
  <c r="H1546" i="1"/>
  <c r="G1546" i="1"/>
  <c r="I1546" i="1" s="1"/>
  <c r="D1546" i="1"/>
  <c r="C1546" i="1"/>
  <c r="J1545" i="1"/>
  <c r="D1545" i="1"/>
  <c r="C1545" i="1"/>
  <c r="D1544" i="1"/>
  <c r="C1544" i="1"/>
  <c r="D1543" i="1"/>
  <c r="H1543" i="1" s="1"/>
  <c r="C1543" i="1"/>
  <c r="D1542" i="1"/>
  <c r="C1542" i="1"/>
  <c r="D1541" i="1"/>
  <c r="C1541" i="1"/>
  <c r="C1540" i="1"/>
  <c r="C1539" i="1"/>
  <c r="H1536" i="1"/>
  <c r="D1536" i="1"/>
  <c r="C1536" i="1"/>
  <c r="G1536" i="1" s="1"/>
  <c r="D1535" i="1"/>
  <c r="H1535" i="1" s="1"/>
  <c r="C1535" i="1"/>
  <c r="D1534" i="1"/>
  <c r="C1534" i="1"/>
  <c r="D1533" i="1"/>
  <c r="C1533" i="1"/>
  <c r="D1532" i="1"/>
  <c r="H1532" i="1" s="1"/>
  <c r="C1532" i="1"/>
  <c r="D1531" i="1"/>
  <c r="H1531" i="1" s="1"/>
  <c r="C1531" i="1"/>
  <c r="D1530" i="1"/>
  <c r="C1530" i="1"/>
  <c r="D1529" i="1"/>
  <c r="C1529" i="1"/>
  <c r="D1528" i="1"/>
  <c r="H1528" i="1" s="1"/>
  <c r="C1528" i="1"/>
  <c r="D1527" i="1"/>
  <c r="H1527" i="1" s="1"/>
  <c r="C1527" i="1"/>
  <c r="D1526" i="1"/>
  <c r="C1526" i="1"/>
  <c r="D1525" i="1"/>
  <c r="C1525" i="1"/>
  <c r="D1524" i="1"/>
  <c r="H1524" i="1" s="1"/>
  <c r="C1524" i="1"/>
  <c r="D1523" i="1"/>
  <c r="H1523" i="1" s="1"/>
  <c r="C1523" i="1"/>
  <c r="D1522" i="1"/>
  <c r="C1522" i="1"/>
  <c r="D1521" i="1"/>
  <c r="C1521" i="1"/>
  <c r="D1520" i="1"/>
  <c r="H1520" i="1" s="1"/>
  <c r="C1520" i="1"/>
  <c r="D1519" i="1"/>
  <c r="H1519" i="1" s="1"/>
  <c r="C1519" i="1"/>
  <c r="D1518" i="1"/>
  <c r="C1518" i="1"/>
  <c r="D1517" i="1"/>
  <c r="C1517" i="1"/>
  <c r="D1516" i="1"/>
  <c r="H1516" i="1" s="1"/>
  <c r="C1516" i="1"/>
  <c r="G1516" i="1" s="1"/>
  <c r="D1515" i="1"/>
  <c r="H1515" i="1" s="1"/>
  <c r="C1515" i="1"/>
  <c r="D1514" i="1"/>
  <c r="C1514" i="1"/>
  <c r="D1513" i="1"/>
  <c r="C1513" i="1"/>
  <c r="D1512" i="1"/>
  <c r="H1512" i="1" s="1"/>
  <c r="C1512" i="1"/>
  <c r="D1511" i="1"/>
  <c r="H1511" i="1" s="1"/>
  <c r="C1511" i="1"/>
  <c r="D1509" i="1"/>
  <c r="C1509" i="1"/>
  <c r="D1508" i="1"/>
  <c r="H1508" i="1" s="1"/>
  <c r="C1508" i="1"/>
  <c r="D1507" i="1"/>
  <c r="H1507" i="1" s="1"/>
  <c r="C1507" i="1"/>
  <c r="D1506" i="1"/>
  <c r="C1506" i="1"/>
  <c r="D1505" i="1"/>
  <c r="C1505" i="1"/>
  <c r="D1504" i="1"/>
  <c r="H1504" i="1" s="1"/>
  <c r="C1504" i="1"/>
  <c r="D1503" i="1"/>
  <c r="H1503" i="1" s="1"/>
  <c r="C1503" i="1"/>
  <c r="D1502" i="1"/>
  <c r="C1502" i="1"/>
  <c r="D1501" i="1"/>
  <c r="C1501" i="1"/>
  <c r="D1500" i="1"/>
  <c r="H1500" i="1" s="1"/>
  <c r="C1500" i="1"/>
  <c r="D1499" i="1"/>
  <c r="H1499" i="1" s="1"/>
  <c r="C1499" i="1"/>
  <c r="D1498" i="1"/>
  <c r="C1498" i="1"/>
  <c r="D1497" i="1"/>
  <c r="C1497" i="1"/>
  <c r="D1496" i="1"/>
  <c r="H1496" i="1" s="1"/>
  <c r="C1496" i="1"/>
  <c r="D1495" i="1"/>
  <c r="H1495" i="1" s="1"/>
  <c r="C1495" i="1"/>
  <c r="D1494" i="1"/>
  <c r="C1494" i="1"/>
  <c r="D1493" i="1"/>
  <c r="C1493" i="1"/>
  <c r="D1492" i="1"/>
  <c r="H1492" i="1" s="1"/>
  <c r="C1492" i="1"/>
  <c r="D1491" i="1"/>
  <c r="H1491" i="1" s="1"/>
  <c r="C1491" i="1"/>
  <c r="D1490" i="1"/>
  <c r="C1490" i="1"/>
  <c r="D1489" i="1"/>
  <c r="C1489" i="1"/>
  <c r="H1488" i="1"/>
  <c r="D1488" i="1"/>
  <c r="C1488" i="1"/>
  <c r="G1488" i="1" s="1"/>
  <c r="D1487" i="1"/>
  <c r="H1487" i="1" s="1"/>
  <c r="C1487" i="1"/>
  <c r="D1486" i="1"/>
  <c r="C1486" i="1"/>
  <c r="H1484" i="1"/>
  <c r="D1484" i="1"/>
  <c r="C1484" i="1"/>
  <c r="G1484" i="1" s="1"/>
  <c r="D1483" i="1"/>
  <c r="H1483" i="1" s="1"/>
  <c r="C1483" i="1"/>
  <c r="D1482" i="1"/>
  <c r="C1482" i="1"/>
  <c r="D1481" i="1"/>
  <c r="C1481" i="1"/>
  <c r="D1480" i="1"/>
  <c r="H1480" i="1" s="1"/>
  <c r="C1480" i="1"/>
  <c r="G1480" i="1" s="1"/>
  <c r="D1479" i="1"/>
  <c r="H1479" i="1" s="1"/>
  <c r="C1479" i="1"/>
  <c r="C1478" i="1"/>
  <c r="D1477" i="1"/>
  <c r="C1477" i="1"/>
  <c r="D1476" i="1"/>
  <c r="H1476" i="1" s="1"/>
  <c r="C1476" i="1"/>
  <c r="D1475" i="1"/>
  <c r="H1475" i="1" s="1"/>
  <c r="C1475" i="1"/>
  <c r="D1474" i="1"/>
  <c r="C1474" i="1"/>
  <c r="D1473" i="1"/>
  <c r="C1473" i="1"/>
  <c r="D1472" i="1"/>
  <c r="H1472" i="1" s="1"/>
  <c r="C1472" i="1"/>
  <c r="D1471" i="1"/>
  <c r="H1471" i="1" s="1"/>
  <c r="C1471" i="1"/>
  <c r="D1470" i="1"/>
  <c r="C1470" i="1"/>
  <c r="D1469" i="1"/>
  <c r="C1469" i="1"/>
  <c r="D1468" i="1"/>
  <c r="H1468" i="1" s="1"/>
  <c r="C1468" i="1"/>
  <c r="D1467" i="1"/>
  <c r="H1467" i="1" s="1"/>
  <c r="C1467" i="1"/>
  <c r="D1466" i="1"/>
  <c r="C1466" i="1"/>
  <c r="D1465" i="1"/>
  <c r="C1465" i="1"/>
  <c r="D1464" i="1"/>
  <c r="H1464" i="1" s="1"/>
  <c r="C1464" i="1"/>
  <c r="D1463" i="1"/>
  <c r="H1463" i="1" s="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G1224" i="1"/>
  <c r="D1224" i="1"/>
  <c r="C1224" i="1"/>
  <c r="H1224" i="1" s="1"/>
  <c r="D1223" i="1"/>
  <c r="D1222" i="1"/>
  <c r="C1222" i="1"/>
  <c r="H1222" i="1" s="1"/>
  <c r="D1221" i="1"/>
  <c r="C1221" i="1"/>
  <c r="H1221" i="1" s="1"/>
  <c r="G1220" i="1"/>
  <c r="D1220" i="1"/>
  <c r="C1220" i="1"/>
  <c r="H1220" i="1" s="1"/>
  <c r="D1219" i="1"/>
  <c r="G1219" i="1" s="1"/>
  <c r="C1219" i="1"/>
  <c r="D1218" i="1"/>
  <c r="C1218" i="1"/>
  <c r="H1218" i="1" s="1"/>
  <c r="D1217" i="1"/>
  <c r="C1217" i="1"/>
  <c r="H1217" i="1" s="1"/>
  <c r="G1216" i="1"/>
  <c r="D1216" i="1"/>
  <c r="C1216" i="1"/>
  <c r="H1216" i="1" s="1"/>
  <c r="D1215" i="1"/>
  <c r="G1215" i="1" s="1"/>
  <c r="C1215" i="1"/>
  <c r="D1214" i="1"/>
  <c r="C1214" i="1"/>
  <c r="H1214" i="1" s="1"/>
  <c r="D1213" i="1"/>
  <c r="C1213" i="1"/>
  <c r="H1213" i="1" s="1"/>
  <c r="G1212" i="1"/>
  <c r="D1212" i="1"/>
  <c r="C1212" i="1"/>
  <c r="H1212" i="1" s="1"/>
  <c r="D1211" i="1"/>
  <c r="G1211" i="1" s="1"/>
  <c r="C1211" i="1"/>
  <c r="D1210" i="1"/>
  <c r="C1210" i="1"/>
  <c r="H1210" i="1" s="1"/>
  <c r="D1209" i="1"/>
  <c r="C1209" i="1"/>
  <c r="H1209" i="1" s="1"/>
  <c r="G1208" i="1"/>
  <c r="D1208" i="1"/>
  <c r="C1208" i="1"/>
  <c r="H1208" i="1" s="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H1184" i="1" s="1"/>
  <c r="C1184" i="1"/>
  <c r="D1183" i="1"/>
  <c r="H1183" i="1" s="1"/>
  <c r="C1183" i="1"/>
  <c r="D1182" i="1"/>
  <c r="H1182" i="1" s="1"/>
  <c r="C1182" i="1"/>
  <c r="D1179" i="1"/>
  <c r="H1179" i="1" s="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D1167" i="1"/>
  <c r="G1167" i="1" s="1"/>
  <c r="C1167" i="1"/>
  <c r="H1166" i="1"/>
  <c r="G1166" i="1"/>
  <c r="D1166" i="1"/>
  <c r="C1166" i="1"/>
  <c r="D1165" i="1"/>
  <c r="H1165" i="1" s="1"/>
  <c r="C1165"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4" i="1" s="1"/>
  <c r="C1154" i="1"/>
  <c r="D1153" i="1"/>
  <c r="H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D1055" i="1"/>
  <c r="G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D1027" i="1"/>
  <c r="H1027" i="1" s="1"/>
  <c r="C1027" i="1"/>
  <c r="D1026" i="1"/>
  <c r="H1026" i="1" s="1"/>
  <c r="C1026" i="1"/>
  <c r="D1025" i="1"/>
  <c r="H1025" i="1" s="1"/>
  <c r="C1025" i="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D727" i="1"/>
  <c r="H727" i="1" s="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G194" i="1"/>
  <c r="D194" i="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H181" i="1" s="1"/>
  <c r="C181" i="1"/>
  <c r="H180" i="1"/>
  <c r="G180" i="1"/>
  <c r="D180" i="1"/>
  <c r="C180" i="1"/>
  <c r="H179" i="1"/>
  <c r="G179" i="1"/>
  <c r="D179" i="1"/>
  <c r="C179" i="1"/>
  <c r="D178" i="1"/>
  <c r="H178" i="1" s="1"/>
  <c r="C178" i="1"/>
  <c r="H177" i="1"/>
  <c r="G177" i="1"/>
  <c r="D177" i="1"/>
  <c r="C177" i="1"/>
  <c r="D176" i="1"/>
  <c r="H176" i="1" s="1"/>
  <c r="C176" i="1"/>
  <c r="D175" i="1"/>
  <c r="H175" i="1" s="1"/>
  <c r="C175" i="1"/>
  <c r="H174" i="1"/>
  <c r="D174" i="1"/>
  <c r="G174" i="1" s="1"/>
  <c r="C174" i="1"/>
  <c r="H173" i="1"/>
  <c r="G173" i="1"/>
  <c r="D173" i="1"/>
  <c r="C173" i="1"/>
  <c r="H172" i="1"/>
  <c r="G172" i="1"/>
  <c r="D172" i="1"/>
  <c r="C172" i="1"/>
  <c r="D171" i="1"/>
  <c r="H171" i="1" s="1"/>
  <c r="C171" i="1"/>
  <c r="G170" i="1"/>
  <c r="D170" i="1"/>
  <c r="H170" i="1" s="1"/>
  <c r="C170" i="1"/>
  <c r="G169" i="1"/>
  <c r="D169" i="1"/>
  <c r="H169" i="1" s="1"/>
  <c r="C169" i="1"/>
  <c r="H168" i="1"/>
  <c r="G168" i="1"/>
  <c r="D168" i="1"/>
  <c r="C168" i="1"/>
  <c r="D167" i="1"/>
  <c r="H167" i="1" s="1"/>
  <c r="C167" i="1"/>
  <c r="D166" i="1"/>
  <c r="H166" i="1" s="1"/>
  <c r="C166" i="1"/>
  <c r="D165" i="1"/>
  <c r="H165" i="1" s="1"/>
  <c r="C165" i="1"/>
  <c r="G164" i="1"/>
  <c r="D164" i="1"/>
  <c r="H164" i="1" s="1"/>
  <c r="C164" i="1"/>
  <c r="G163" i="1"/>
  <c r="D163" i="1"/>
  <c r="H163" i="1" s="1"/>
  <c r="C163" i="1"/>
  <c r="H162" i="1"/>
  <c r="G162" i="1"/>
  <c r="D162" i="1"/>
  <c r="C162" i="1"/>
  <c r="D161" i="1"/>
  <c r="H161" i="1" s="1"/>
  <c r="C161" i="1"/>
  <c r="H159" i="1"/>
  <c r="G159" i="1"/>
  <c r="D159" i="1"/>
  <c r="C159" i="1"/>
  <c r="D158" i="1"/>
  <c r="G158" i="1" s="1"/>
  <c r="C158" i="1"/>
  <c r="H157" i="1"/>
  <c r="G157" i="1"/>
  <c r="D157" i="1"/>
  <c r="C157" i="1"/>
  <c r="D156" i="1"/>
  <c r="G156" i="1" s="1"/>
  <c r="C156" i="1"/>
  <c r="D155" i="1"/>
  <c r="G155" i="1" s="1"/>
  <c r="C155" i="1"/>
  <c r="H154" i="1"/>
  <c r="G154" i="1"/>
  <c r="D154" i="1"/>
  <c r="C154" i="1"/>
  <c r="H153" i="1"/>
  <c r="G153" i="1"/>
  <c r="D153" i="1"/>
  <c r="C153" i="1"/>
  <c r="H152" i="1"/>
  <c r="G152" i="1"/>
  <c r="D152" i="1"/>
  <c r="C152" i="1"/>
  <c r="D151" i="1"/>
  <c r="G151" i="1" s="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J1542" i="1" l="1"/>
  <c r="G1542" i="1"/>
  <c r="E324" i="9"/>
  <c r="B324" i="9" s="1"/>
  <c r="E327" i="9"/>
  <c r="B327" i="9" s="1"/>
  <c r="D1540" i="1"/>
  <c r="H1540" i="1" s="1"/>
  <c r="D1539" i="1"/>
  <c r="H1539" i="1" s="1"/>
  <c r="H1542" i="1"/>
  <c r="I1542" i="1" s="1"/>
  <c r="G1683" i="1"/>
  <c r="G1165" i="1"/>
  <c r="G1164" i="1"/>
  <c r="G1154" i="1"/>
  <c r="G1153" i="1"/>
  <c r="F256" i="5"/>
  <c r="E255" i="5"/>
  <c r="F255" i="5" s="1"/>
  <c r="E303" i="9"/>
  <c r="B303" i="9" s="1"/>
  <c r="D1024" i="1"/>
  <c r="G1023" i="1"/>
  <c r="G653" i="1"/>
  <c r="E296" i="9"/>
  <c r="B296" i="9" s="1"/>
  <c r="G648" i="1"/>
  <c r="G647" i="1"/>
  <c r="G646" i="1"/>
  <c r="G415" i="1"/>
  <c r="G414" i="1"/>
  <c r="F426" i="4"/>
  <c r="E311" i="9"/>
  <c r="B311" i="9" s="1"/>
  <c r="E322" i="9"/>
  <c r="B322" i="9" s="1"/>
  <c r="E307" i="9"/>
  <c r="B307" i="9" s="1"/>
  <c r="E326" i="9"/>
  <c r="B326" i="9" s="1"/>
  <c r="G1637" i="1"/>
  <c r="H1635" i="1"/>
  <c r="G1607" i="1"/>
  <c r="H1602" i="1"/>
  <c r="G1602" i="1"/>
  <c r="G1605" i="1"/>
  <c r="H1588" i="1"/>
  <c r="G1587" i="1"/>
  <c r="H1586" i="1"/>
  <c r="G1585" i="1"/>
  <c r="G1532" i="1"/>
  <c r="G1528" i="1"/>
  <c r="G1524" i="1"/>
  <c r="G1520" i="1"/>
  <c r="E114" i="6"/>
  <c r="G1512" i="1"/>
  <c r="G1508" i="1"/>
  <c r="G1504" i="1"/>
  <c r="G1500" i="1"/>
  <c r="G1496" i="1"/>
  <c r="G1492" i="1"/>
  <c r="E89" i="6"/>
  <c r="D1485" i="1" s="1"/>
  <c r="G1476" i="1"/>
  <c r="G1472" i="1"/>
  <c r="G1468" i="1"/>
  <c r="G1464" i="1"/>
  <c r="E5" i="6"/>
  <c r="D1401" i="1" s="1"/>
  <c r="G1185" i="1"/>
  <c r="G1188" i="1"/>
  <c r="G1184" i="1"/>
  <c r="G1182" i="1"/>
  <c r="G1183" i="1"/>
  <c r="G1179" i="1"/>
  <c r="E313" i="9"/>
  <c r="B313" i="9" s="1"/>
  <c r="G1085" i="1"/>
  <c r="G1080" i="1"/>
  <c r="F341" i="9"/>
  <c r="B341" i="9" s="1"/>
  <c r="F45" i="5"/>
  <c r="G1050" i="1"/>
  <c r="G1052" i="1"/>
  <c r="G1027" i="1"/>
  <c r="G1026" i="1"/>
  <c r="G1025" i="1"/>
  <c r="G1018" i="1"/>
  <c r="G1020" i="1"/>
  <c r="G731" i="1"/>
  <c r="G730" i="1"/>
  <c r="F239" i="9"/>
  <c r="B239" i="9" s="1"/>
  <c r="G727" i="1"/>
  <c r="H726" i="1"/>
  <c r="H677" i="1"/>
  <c r="G676" i="1"/>
  <c r="F656" i="4"/>
  <c r="G649" i="1"/>
  <c r="G645" i="1"/>
  <c r="H375" i="1"/>
  <c r="G421" i="1"/>
  <c r="G422" i="1"/>
  <c r="E648" i="4"/>
  <c r="D642" i="1" s="1"/>
  <c r="E294" i="9"/>
  <c r="B294" i="9" s="1"/>
  <c r="G212" i="1"/>
  <c r="G213" i="1"/>
  <c r="F216" i="4"/>
  <c r="G197" i="1"/>
  <c r="G190" i="1"/>
  <c r="G193" i="1"/>
  <c r="F242" i="9"/>
  <c r="F240" i="9"/>
  <c r="B240" i="9"/>
  <c r="G182" i="1"/>
  <c r="G181" i="1"/>
  <c r="E52" i="9"/>
  <c r="B52" i="9" s="1"/>
  <c r="G178" i="1"/>
  <c r="G176" i="1"/>
  <c r="G175" i="1"/>
  <c r="G171" i="1"/>
  <c r="G166" i="1"/>
  <c r="G167" i="1"/>
  <c r="F170" i="4"/>
  <c r="G165" i="1"/>
  <c r="G161" i="1"/>
  <c r="E164" i="4"/>
  <c r="D160" i="1" s="1"/>
  <c r="E49" i="9"/>
  <c r="B49" i="9" s="1"/>
  <c r="H156" i="1"/>
  <c r="H158" i="1"/>
  <c r="F160" i="4"/>
  <c r="E153" i="4"/>
  <c r="D149" i="1" s="1"/>
  <c r="H155" i="1"/>
  <c r="B237" i="9"/>
  <c r="E48" i="9"/>
  <c r="B48" i="9" s="1"/>
  <c r="H151" i="1"/>
  <c r="F135" i="4"/>
  <c r="G131" i="1"/>
  <c r="G132" i="1"/>
  <c r="G122" i="1"/>
  <c r="G124" i="1"/>
  <c r="G79" i="1"/>
  <c r="G82" i="1"/>
  <c r="E82" i="4"/>
  <c r="D78" i="1" s="1"/>
  <c r="G64" i="1"/>
  <c r="H64" i="1"/>
  <c r="F68" i="4"/>
  <c r="E37" i="9"/>
  <c r="B37" i="9" s="1"/>
  <c r="F236" i="9"/>
  <c r="B236" i="9" s="1"/>
  <c r="E31" i="9"/>
  <c r="B31" i="9" s="1"/>
  <c r="E312" i="9"/>
  <c r="B312" i="9" s="1"/>
  <c r="H1170" i="1"/>
  <c r="G1170" i="1"/>
  <c r="H39" i="1"/>
  <c r="G39" i="1"/>
  <c r="H1556" i="1"/>
  <c r="G1556" i="1"/>
  <c r="H1575" i="1"/>
  <c r="G1575" i="1"/>
  <c r="I1575" i="1" s="1"/>
  <c r="J1575" i="1"/>
  <c r="H1630" i="1"/>
  <c r="G1630" i="1"/>
  <c r="H1641" i="1"/>
  <c r="G1641" i="1"/>
  <c r="H1649" i="1"/>
  <c r="G1649" i="1"/>
  <c r="G1498" i="1"/>
  <c r="H1498" i="1"/>
  <c r="G1501" i="1"/>
  <c r="H1501" i="1"/>
  <c r="G1506" i="1"/>
  <c r="H1506" i="1"/>
  <c r="G1509" i="1"/>
  <c r="H1509" i="1"/>
  <c r="G1514" i="1"/>
  <c r="H1514" i="1"/>
  <c r="G1517" i="1"/>
  <c r="H1517" i="1"/>
  <c r="G1522" i="1"/>
  <c r="H1522" i="1"/>
  <c r="G1525" i="1"/>
  <c r="H1525" i="1"/>
  <c r="G1530" i="1"/>
  <c r="H1530" i="1"/>
  <c r="G1533" i="1"/>
  <c r="H1533" i="1"/>
  <c r="H1544" i="1"/>
  <c r="G1544" i="1"/>
  <c r="I1544" i="1" s="1"/>
  <c r="J1554" i="1"/>
  <c r="G1554" i="1"/>
  <c r="J1558" i="1"/>
  <c r="G1558" i="1"/>
  <c r="H1561" i="1"/>
  <c r="G1561" i="1"/>
  <c r="H1568" i="1"/>
  <c r="G1568" i="1"/>
  <c r="I1568" i="1" s="1"/>
  <c r="I1573" i="1"/>
  <c r="J1581" i="1"/>
  <c r="G1581" i="1"/>
  <c r="H1581" i="1"/>
  <c r="H1606" i="1"/>
  <c r="G1606" i="1"/>
  <c r="G346" i="9"/>
  <c r="E346" i="9" s="1"/>
  <c r="H33" i="3"/>
  <c r="D44" i="8"/>
  <c r="C1583" i="1"/>
  <c r="G1538" i="1"/>
  <c r="H1538" i="1"/>
  <c r="G1541" i="1"/>
  <c r="H1541" i="1"/>
  <c r="J1562" i="1"/>
  <c r="G1562" i="1"/>
  <c r="G1582" i="1"/>
  <c r="H1582" i="1"/>
  <c r="H1225" i="1"/>
  <c r="G1225" i="1"/>
  <c r="H1229" i="1"/>
  <c r="G1229" i="1"/>
  <c r="H1233" i="1"/>
  <c r="G1233" i="1"/>
  <c r="H1237" i="1"/>
  <c r="G1237" i="1"/>
  <c r="H1241" i="1"/>
  <c r="G1241" i="1"/>
  <c r="H1245" i="1"/>
  <c r="G1245" i="1"/>
  <c r="H1249" i="1"/>
  <c r="G1249" i="1"/>
  <c r="H1251" i="1"/>
  <c r="G1251" i="1"/>
  <c r="H1261" i="1"/>
  <c r="G1261" i="1"/>
  <c r="H1265" i="1"/>
  <c r="G1265" i="1"/>
  <c r="H1269" i="1"/>
  <c r="G1269" i="1"/>
  <c r="H1273" i="1"/>
  <c r="G1273" i="1"/>
  <c r="H1277" i="1"/>
  <c r="G1277" i="1"/>
  <c r="H1281" i="1"/>
  <c r="G1281" i="1"/>
  <c r="H1283" i="1"/>
  <c r="G1283" i="1"/>
  <c r="H1287" i="1"/>
  <c r="G1287" i="1"/>
  <c r="H1293" i="1"/>
  <c r="G1293" i="1"/>
  <c r="H1299" i="1"/>
  <c r="G1299" i="1"/>
  <c r="H1303" i="1"/>
  <c r="G1303" i="1"/>
  <c r="H1307" i="1"/>
  <c r="G1307" i="1"/>
  <c r="H1311" i="1"/>
  <c r="G1311" i="1"/>
  <c r="H1317" i="1"/>
  <c r="G1317" i="1"/>
  <c r="H1321" i="1"/>
  <c r="G1321" i="1"/>
  <c r="H1325" i="1"/>
  <c r="G1325" i="1"/>
  <c r="H1329" i="1"/>
  <c r="G1329" i="1"/>
  <c r="H1333" i="1"/>
  <c r="G1333" i="1"/>
  <c r="H1337" i="1"/>
  <c r="G1337" i="1"/>
  <c r="H1341" i="1"/>
  <c r="G1341" i="1"/>
  <c r="H1345" i="1"/>
  <c r="G1345" i="1"/>
  <c r="H1349" i="1"/>
  <c r="G1349" i="1"/>
  <c r="H1355" i="1"/>
  <c r="G1355" i="1"/>
  <c r="H1361" i="1"/>
  <c r="G1361" i="1"/>
  <c r="H1365" i="1"/>
  <c r="G1365" i="1"/>
  <c r="H1373" i="1"/>
  <c r="G1373" i="1"/>
  <c r="H1381" i="1"/>
  <c r="G1381" i="1"/>
  <c r="H1387" i="1"/>
  <c r="G1387" i="1"/>
  <c r="H1393" i="1"/>
  <c r="G1393" i="1"/>
  <c r="H1397" i="1"/>
  <c r="G1397" i="1"/>
  <c r="H1407" i="1"/>
  <c r="G1407" i="1"/>
  <c r="H1415" i="1"/>
  <c r="G1415" i="1"/>
  <c r="H1419" i="1"/>
  <c r="G1419" i="1"/>
  <c r="H1425" i="1"/>
  <c r="G1425" i="1"/>
  <c r="H1435" i="1"/>
  <c r="G1435" i="1"/>
  <c r="H1441" i="1"/>
  <c r="G1441" i="1"/>
  <c r="H1447" i="1"/>
  <c r="G1447" i="1"/>
  <c r="H1451" i="1"/>
  <c r="G1451" i="1"/>
  <c r="H1453" i="1"/>
  <c r="G1453" i="1"/>
  <c r="H1459" i="1"/>
  <c r="G1459" i="1"/>
  <c r="G1466" i="1"/>
  <c r="H1466" i="1"/>
  <c r="G1474" i="1"/>
  <c r="H1474" i="1"/>
  <c r="G1210" i="1"/>
  <c r="G1214" i="1"/>
  <c r="G1218" i="1"/>
  <c r="G1222" i="1"/>
  <c r="J1544" i="1"/>
  <c r="H1547" i="1"/>
  <c r="J1550" i="1"/>
  <c r="G1550" i="1"/>
  <c r="I1550" i="1" s="1"/>
  <c r="H1553" i="1"/>
  <c r="G1553" i="1"/>
  <c r="H1557" i="1"/>
  <c r="G1557" i="1"/>
  <c r="I1557" i="1" s="1"/>
  <c r="H1562" i="1"/>
  <c r="J1567" i="1"/>
  <c r="H1567" i="1"/>
  <c r="G1567" i="1"/>
  <c r="I1567" i="1" s="1"/>
  <c r="H1572" i="1"/>
  <c r="G1572" i="1"/>
  <c r="J1574" i="1"/>
  <c r="H1574" i="1"/>
  <c r="G1574" i="1"/>
  <c r="I1574" i="1" s="1"/>
  <c r="J1576" i="1"/>
  <c r="H1576" i="1"/>
  <c r="G1576" i="1"/>
  <c r="I1576" i="1" s="1"/>
  <c r="H1580" i="1"/>
  <c r="G1580" i="1"/>
  <c r="G1604" i="1"/>
  <c r="H1604" i="1"/>
  <c r="H1625" i="1"/>
  <c r="G1625" i="1"/>
  <c r="D51" i="8"/>
  <c r="C1634" i="1"/>
  <c r="H1654" i="1"/>
  <c r="G1654" i="1"/>
  <c r="H1227" i="1"/>
  <c r="G1227" i="1"/>
  <c r="H1231" i="1"/>
  <c r="G1231" i="1"/>
  <c r="H1235" i="1"/>
  <c r="G1235" i="1"/>
  <c r="H1239" i="1"/>
  <c r="G1239" i="1"/>
  <c r="H1243" i="1"/>
  <c r="G1243" i="1"/>
  <c r="H1247" i="1"/>
  <c r="G1247" i="1"/>
  <c r="H1253" i="1"/>
  <c r="G1253" i="1"/>
  <c r="H1257" i="1"/>
  <c r="G1257" i="1"/>
  <c r="H1263" i="1"/>
  <c r="G1263" i="1"/>
  <c r="H1267" i="1"/>
  <c r="G1267" i="1"/>
  <c r="H1271" i="1"/>
  <c r="G1271" i="1"/>
  <c r="H1275" i="1"/>
  <c r="G1275" i="1"/>
  <c r="H1279" i="1"/>
  <c r="G1279" i="1"/>
  <c r="H1285" i="1"/>
  <c r="G1285" i="1"/>
  <c r="H1289" i="1"/>
  <c r="G1289" i="1"/>
  <c r="H1291" i="1"/>
  <c r="G1291" i="1"/>
  <c r="H1295" i="1"/>
  <c r="G1295" i="1"/>
  <c r="H1297" i="1"/>
  <c r="G1297" i="1"/>
  <c r="H1301" i="1"/>
  <c r="G1301" i="1"/>
  <c r="H1305" i="1"/>
  <c r="G1305" i="1"/>
  <c r="H1309" i="1"/>
  <c r="G1309" i="1"/>
  <c r="H1313" i="1"/>
  <c r="G1313" i="1"/>
  <c r="H1315" i="1"/>
  <c r="G1315" i="1"/>
  <c r="H1319" i="1"/>
  <c r="G1319" i="1"/>
  <c r="H1323" i="1"/>
  <c r="G1323" i="1"/>
  <c r="H1327" i="1"/>
  <c r="G1327" i="1"/>
  <c r="H1331" i="1"/>
  <c r="G1331" i="1"/>
  <c r="H1335" i="1"/>
  <c r="G1335" i="1"/>
  <c r="H1339" i="1"/>
  <c r="G1339" i="1"/>
  <c r="H1343" i="1"/>
  <c r="G1343" i="1"/>
  <c r="H1347" i="1"/>
  <c r="G1347" i="1"/>
  <c r="H1351" i="1"/>
  <c r="G1351" i="1"/>
  <c r="H1353" i="1"/>
  <c r="G1353" i="1"/>
  <c r="H1357" i="1"/>
  <c r="G1357" i="1"/>
  <c r="H1359" i="1"/>
  <c r="G1359" i="1"/>
  <c r="H1363" i="1"/>
  <c r="G1363" i="1"/>
  <c r="H1367" i="1"/>
  <c r="G1367" i="1"/>
  <c r="H1369" i="1"/>
  <c r="G1369" i="1"/>
  <c r="H1371" i="1"/>
  <c r="G1371" i="1"/>
  <c r="H1375" i="1"/>
  <c r="G1375" i="1"/>
  <c r="H1377" i="1"/>
  <c r="G1377" i="1"/>
  <c r="H1379" i="1"/>
  <c r="G1379" i="1"/>
  <c r="H1383" i="1"/>
  <c r="G1383" i="1"/>
  <c r="H1385" i="1"/>
  <c r="G1385" i="1"/>
  <c r="H1389" i="1"/>
  <c r="G1389" i="1"/>
  <c r="H1391" i="1"/>
  <c r="G1391" i="1"/>
  <c r="H1395" i="1"/>
  <c r="G1395" i="1"/>
  <c r="H1399" i="1"/>
  <c r="G1399" i="1"/>
  <c r="H1403" i="1"/>
  <c r="G1403" i="1"/>
  <c r="H1405" i="1"/>
  <c r="G1405" i="1"/>
  <c r="H1409" i="1"/>
  <c r="G1409" i="1"/>
  <c r="H1411" i="1"/>
  <c r="G1411" i="1"/>
  <c r="H1413" i="1"/>
  <c r="G1413" i="1"/>
  <c r="H1417" i="1"/>
  <c r="G1417" i="1"/>
  <c r="H1421" i="1"/>
  <c r="G1421" i="1"/>
  <c r="H1423" i="1"/>
  <c r="G1423" i="1"/>
  <c r="H1427" i="1"/>
  <c r="G1427" i="1"/>
  <c r="H1429" i="1"/>
  <c r="G1429" i="1"/>
  <c r="H1433" i="1"/>
  <c r="G1433" i="1"/>
  <c r="H1437" i="1"/>
  <c r="G1437" i="1"/>
  <c r="H1439" i="1"/>
  <c r="G1439" i="1"/>
  <c r="H1443" i="1"/>
  <c r="G1443" i="1"/>
  <c r="H1445" i="1"/>
  <c r="G1445" i="1"/>
  <c r="H1449" i="1"/>
  <c r="G1449" i="1"/>
  <c r="H1455" i="1"/>
  <c r="G1455" i="1"/>
  <c r="H1457" i="1"/>
  <c r="G1457" i="1"/>
  <c r="H1461" i="1"/>
  <c r="G1461" i="1"/>
  <c r="G1469" i="1"/>
  <c r="H1469" i="1"/>
  <c r="G1477" i="1"/>
  <c r="H1477" i="1"/>
  <c r="G1482" i="1"/>
  <c r="H1482" i="1"/>
  <c r="G1490" i="1"/>
  <c r="H1490" i="1"/>
  <c r="G1493" i="1"/>
  <c r="H1493" i="1"/>
  <c r="D40" i="1"/>
  <c r="D116" i="1"/>
  <c r="G1209" i="1"/>
  <c r="H1211" i="1"/>
  <c r="G1213" i="1"/>
  <c r="H1215" i="1"/>
  <c r="G1217" i="1"/>
  <c r="H1219" i="1"/>
  <c r="G1221"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G1462" i="1"/>
  <c r="H1462" i="1"/>
  <c r="G1465" i="1"/>
  <c r="H1465" i="1"/>
  <c r="G1470" i="1"/>
  <c r="H1470" i="1"/>
  <c r="G1473" i="1"/>
  <c r="H1473" i="1"/>
  <c r="G1478" i="1"/>
  <c r="H1478" i="1"/>
  <c r="G1481" i="1"/>
  <c r="H1481" i="1"/>
  <c r="G1486" i="1"/>
  <c r="H1486" i="1"/>
  <c r="G1489" i="1"/>
  <c r="H1489" i="1"/>
  <c r="G1494" i="1"/>
  <c r="H1494" i="1"/>
  <c r="G1497" i="1"/>
  <c r="H1497" i="1"/>
  <c r="G1502" i="1"/>
  <c r="H1502" i="1"/>
  <c r="G1505" i="1"/>
  <c r="H1505" i="1"/>
  <c r="G1513" i="1"/>
  <c r="H1513" i="1"/>
  <c r="G1518" i="1"/>
  <c r="H1518" i="1"/>
  <c r="G1521" i="1"/>
  <c r="H1521" i="1"/>
  <c r="G1526" i="1"/>
  <c r="H1526" i="1"/>
  <c r="G1529" i="1"/>
  <c r="H1529" i="1"/>
  <c r="G1534" i="1"/>
  <c r="H1534" i="1"/>
  <c r="J1541" i="1"/>
  <c r="G1545" i="1"/>
  <c r="H1545" i="1"/>
  <c r="H1549" i="1"/>
  <c r="G1549" i="1"/>
  <c r="H1554" i="1"/>
  <c r="H1558" i="1"/>
  <c r="J1561" i="1"/>
  <c r="H1564" i="1"/>
  <c r="G1564" i="1"/>
  <c r="I1569" i="1"/>
  <c r="H1578" i="1"/>
  <c r="G1578" i="1"/>
  <c r="H1601" i="1"/>
  <c r="G1601" i="1"/>
  <c r="G1633" i="1"/>
  <c r="H1657" i="1"/>
  <c r="G1657" i="1"/>
  <c r="H1665" i="1"/>
  <c r="G1665" i="1"/>
  <c r="H1673" i="1"/>
  <c r="G1673" i="1"/>
  <c r="H1678" i="1"/>
  <c r="G1678" i="1"/>
  <c r="H1686" i="1"/>
  <c r="G1686" i="1"/>
  <c r="J1551" i="1"/>
  <c r="J1559" i="1"/>
  <c r="H1638" i="1"/>
  <c r="G1638" i="1"/>
  <c r="H1646" i="1"/>
  <c r="G1646" i="1"/>
  <c r="H1662" i="1"/>
  <c r="G1662" i="1"/>
  <c r="H1670" i="1"/>
  <c r="G1670" i="1"/>
  <c r="G1676" i="1"/>
  <c r="H1676" i="1"/>
  <c r="G1684" i="1"/>
  <c r="H1684" i="1"/>
  <c r="F374" i="4"/>
  <c r="D373" i="4"/>
  <c r="G1463" i="1"/>
  <c r="G1467" i="1"/>
  <c r="G1471" i="1"/>
  <c r="G1475" i="1"/>
  <c r="G1479" i="1"/>
  <c r="G1483" i="1"/>
  <c r="G1487" i="1"/>
  <c r="G1491" i="1"/>
  <c r="G1495" i="1"/>
  <c r="G1499" i="1"/>
  <c r="G1503" i="1"/>
  <c r="G1507" i="1"/>
  <c r="G1511" i="1"/>
  <c r="G1515" i="1"/>
  <c r="G1519" i="1"/>
  <c r="G1523" i="1"/>
  <c r="G1527" i="1"/>
  <c r="G1531" i="1"/>
  <c r="G1535" i="1"/>
  <c r="G1539" i="1"/>
  <c r="G1543" i="1"/>
  <c r="I1543" i="1" s="1"/>
  <c r="J1543" i="1"/>
  <c r="G1547" i="1"/>
  <c r="H1566" i="1"/>
  <c r="I1566" i="1" s="1"/>
  <c r="J1566" i="1"/>
  <c r="J1570" i="1"/>
  <c r="H1570" i="1"/>
  <c r="I1570" i="1" s="1"/>
  <c r="H1571" i="1"/>
  <c r="G1571" i="1"/>
  <c r="I1579" i="1"/>
  <c r="G1593" i="1"/>
  <c r="H1596" i="1"/>
  <c r="G1598" i="1"/>
  <c r="G1636" i="1"/>
  <c r="H1636" i="1"/>
  <c r="G1644" i="1"/>
  <c r="H1644" i="1"/>
  <c r="G1652" i="1"/>
  <c r="H1652" i="1"/>
  <c r="G1660" i="1"/>
  <c r="H1660" i="1"/>
  <c r="G1668" i="1"/>
  <c r="H1668" i="1"/>
  <c r="H1681" i="1"/>
  <c r="G1681" i="1"/>
  <c r="F50" i="4"/>
  <c r="D49" i="4"/>
  <c r="F126" i="4"/>
  <c r="D125" i="4"/>
  <c r="E230" i="4"/>
  <c r="D226" i="1" s="1"/>
  <c r="E49" i="4"/>
  <c r="D45" i="1" s="1"/>
  <c r="D82" i="4"/>
  <c r="H24" i="9"/>
  <c r="G24" i="9"/>
  <c r="D164" i="4"/>
  <c r="F467" i="4"/>
  <c r="D466" i="4"/>
  <c r="H336" i="9"/>
  <c r="E177" i="5"/>
  <c r="F237" i="5"/>
  <c r="D219" i="5"/>
  <c r="H1573" i="1"/>
  <c r="J1573" i="1"/>
  <c r="H1577" i="1"/>
  <c r="F7" i="4"/>
  <c r="F153" i="4"/>
  <c r="D361" i="4"/>
  <c r="F431" i="4"/>
  <c r="D430" i="4"/>
  <c r="D571" i="4"/>
  <c r="F13" i="5"/>
  <c r="E12" i="5"/>
  <c r="F12" i="5" s="1"/>
  <c r="F10" i="6"/>
  <c r="D5" i="6"/>
  <c r="F99" i="6"/>
  <c r="D89" i="6"/>
  <c r="F83" i="4"/>
  <c r="D106" i="4"/>
  <c r="D134" i="4"/>
  <c r="F154" i="4"/>
  <c r="F165" i="4"/>
  <c r="D202" i="4"/>
  <c r="D230" i="4"/>
  <c r="F263" i="4"/>
  <c r="D273" i="4"/>
  <c r="D308" i="4"/>
  <c r="F322" i="4"/>
  <c r="D321" i="4"/>
  <c r="E373" i="4"/>
  <c r="D368" i="1" s="1"/>
  <c r="F379" i="4"/>
  <c r="E647" i="4"/>
  <c r="D641" i="1" s="1"/>
  <c r="F536" i="4"/>
  <c r="D647" i="4"/>
  <c r="F136" i="5"/>
  <c r="D135" i="5"/>
  <c r="F204" i="5"/>
  <c r="D203" i="5"/>
  <c r="D274" i="5"/>
  <c r="F277" i="5"/>
  <c r="F36" i="6"/>
  <c r="D35" i="6"/>
  <c r="G314" i="9"/>
  <c r="F89" i="5"/>
  <c r="E35" i="6"/>
  <c r="E141" i="6" s="1"/>
  <c r="D114" i="6"/>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G183" i="9"/>
  <c r="E183" i="9" s="1"/>
  <c r="B183" i="9" s="1"/>
  <c r="G182" i="9"/>
  <c r="E182" i="9" s="1"/>
  <c r="B182" i="9" s="1"/>
  <c r="G181" i="9"/>
  <c r="E181" i="9" s="1"/>
  <c r="B181" i="9" s="1"/>
  <c r="H180" i="9"/>
  <c r="B29" i="9"/>
  <c r="B45" i="9"/>
  <c r="D7" i="5"/>
  <c r="E70" i="5"/>
  <c r="H314" i="9"/>
  <c r="E88" i="5"/>
  <c r="D1093" i="1" s="1"/>
  <c r="G315" i="9"/>
  <c r="G316" i="9"/>
  <c r="D147" i="5"/>
  <c r="F171" i="5"/>
  <c r="D648" i="4"/>
  <c r="E571" i="4"/>
  <c r="D565" i="1" s="1"/>
  <c r="D597" i="4"/>
  <c r="E156" i="9"/>
  <c r="B156" i="9" s="1"/>
  <c r="E629" i="4"/>
  <c r="D623" i="1" s="1"/>
  <c r="D88" i="5"/>
  <c r="H316" i="9"/>
  <c r="H315" i="9"/>
  <c r="G336" i="9"/>
  <c r="F178" i="5"/>
  <c r="F260" i="5"/>
  <c r="F297" i="5"/>
  <c r="F115" i="6"/>
  <c r="B25" i="9"/>
  <c r="B33" i="9"/>
  <c r="B41" i="9"/>
  <c r="H19" i="9"/>
  <c r="E19" i="9" s="1"/>
  <c r="B19" i="9" s="1"/>
  <c r="B279" i="9"/>
  <c r="B242" i="9"/>
  <c r="B267" i="9"/>
  <c r="B272" i="9"/>
  <c r="B283" i="9"/>
  <c r="G1540" i="1" l="1"/>
  <c r="E314" i="9"/>
  <c r="B314" i="9" s="1"/>
  <c r="E251" i="5"/>
  <c r="I25" i="3" s="1"/>
  <c r="D1259" i="1"/>
  <c r="G1259" i="1" s="1"/>
  <c r="E336" i="9"/>
  <c r="B336" i="9" s="1"/>
  <c r="G1024" i="1"/>
  <c r="H1024" i="1"/>
  <c r="B207" i="9"/>
  <c r="I30" i="3"/>
  <c r="D1510" i="1"/>
  <c r="I27" i="3"/>
  <c r="E315" i="9"/>
  <c r="B315" i="9" s="1"/>
  <c r="E360" i="4"/>
  <c r="G149" i="1"/>
  <c r="H149" i="1"/>
  <c r="F597" i="4"/>
  <c r="C591" i="1"/>
  <c r="H30" i="3"/>
  <c r="C1510" i="1"/>
  <c r="F114" i="6"/>
  <c r="F647" i="4"/>
  <c r="C641" i="1"/>
  <c r="D417" i="4"/>
  <c r="F308" i="4"/>
  <c r="C303" i="1"/>
  <c r="F202" i="4"/>
  <c r="C198" i="1"/>
  <c r="F106" i="4"/>
  <c r="C102" i="1"/>
  <c r="D141" i="6"/>
  <c r="F5" i="6"/>
  <c r="H27" i="3"/>
  <c r="C1401" i="1"/>
  <c r="F571" i="4"/>
  <c r="C565" i="1"/>
  <c r="E176" i="5"/>
  <c r="D1180" i="1" s="1"/>
  <c r="I24" i="3"/>
  <c r="D1181" i="1"/>
  <c r="E418" i="4"/>
  <c r="D413" i="1" s="1"/>
  <c r="D355" i="1"/>
  <c r="F49" i="4"/>
  <c r="C45" i="1"/>
  <c r="E535" i="4"/>
  <c r="E417" i="4"/>
  <c r="D412" i="1" s="1"/>
  <c r="H116" i="1"/>
  <c r="G116" i="1"/>
  <c r="H1634" i="1"/>
  <c r="G1634" i="1"/>
  <c r="I1558" i="1"/>
  <c r="E69" i="5"/>
  <c r="D1075" i="1"/>
  <c r="I31" i="3"/>
  <c r="D1537" i="1"/>
  <c r="G338" i="9"/>
  <c r="E338" i="9" s="1"/>
  <c r="B338" i="9" s="1"/>
  <c r="F203" i="5"/>
  <c r="D177" i="5"/>
  <c r="C1207" i="1"/>
  <c r="F70" i="5"/>
  <c r="F134" i="4"/>
  <c r="C130" i="1"/>
  <c r="D6" i="4"/>
  <c r="F88" i="5"/>
  <c r="C1093" i="1"/>
  <c r="D6" i="5"/>
  <c r="H22" i="3"/>
  <c r="C1012" i="1"/>
  <c r="D69" i="5"/>
  <c r="I28" i="3"/>
  <c r="D1431" i="1"/>
  <c r="F35" i="6"/>
  <c r="H28" i="3"/>
  <c r="C1431" i="1"/>
  <c r="F274" i="5"/>
  <c r="C1278" i="1"/>
  <c r="F135" i="5"/>
  <c r="C1140" i="1"/>
  <c r="D535" i="4"/>
  <c r="F273" i="4"/>
  <c r="C269" i="1"/>
  <c r="F430" i="4"/>
  <c r="D639" i="4"/>
  <c r="C424" i="1"/>
  <c r="F164" i="4"/>
  <c r="C160" i="1"/>
  <c r="F82" i="4"/>
  <c r="C78" i="1"/>
  <c r="E152" i="4"/>
  <c r="I1564" i="1"/>
  <c r="I1545" i="1"/>
  <c r="H40" i="1"/>
  <c r="G40" i="1"/>
  <c r="D45" i="8"/>
  <c r="C1628" i="1"/>
  <c r="G1583" i="1"/>
  <c r="H1583" i="1"/>
  <c r="B346" i="9"/>
  <c r="E345" i="9"/>
  <c r="I10" i="3" s="1"/>
  <c r="I1581" i="1"/>
  <c r="E316" i="9"/>
  <c r="B316" i="9" s="1"/>
  <c r="F230" i="4"/>
  <c r="C226" i="1"/>
  <c r="F361" i="4"/>
  <c r="D360" i="4"/>
  <c r="C356" i="1"/>
  <c r="D152" i="4"/>
  <c r="I1562" i="1"/>
  <c r="H623" i="1"/>
  <c r="G623" i="1"/>
  <c r="F648" i="4"/>
  <c r="C642" i="1"/>
  <c r="F147" i="5"/>
  <c r="C1152" i="1"/>
  <c r="F228" i="9"/>
  <c r="B228" i="9" s="1"/>
  <c r="E310" i="9"/>
  <c r="B310" i="9" s="1"/>
  <c r="D251" i="5"/>
  <c r="F321" i="4"/>
  <c r="C316" i="1"/>
  <c r="F89" i="6"/>
  <c r="C1485" i="1"/>
  <c r="E7" i="5"/>
  <c r="D1017" i="1"/>
  <c r="G339" i="9"/>
  <c r="E339" i="9" s="1"/>
  <c r="B339" i="9" s="1"/>
  <c r="F219" i="5"/>
  <c r="C1223" i="1"/>
  <c r="F466" i="4"/>
  <c r="C460" i="1"/>
  <c r="E24" i="9"/>
  <c r="F125" i="4"/>
  <c r="C121" i="1"/>
  <c r="F373" i="4"/>
  <c r="C368" i="1"/>
  <c r="E6" i="4"/>
  <c r="I1578" i="1"/>
  <c r="I1549" i="1"/>
  <c r="I1580" i="1"/>
  <c r="I1553" i="1"/>
  <c r="I1541" i="1"/>
  <c r="C1621" i="1"/>
  <c r="I39" i="3"/>
  <c r="I1561" i="1"/>
  <c r="I1554" i="1"/>
  <c r="H1259" i="1" l="1"/>
  <c r="D1255" i="1"/>
  <c r="H121" i="1"/>
  <c r="G121" i="1"/>
  <c r="H1017" i="1"/>
  <c r="G1017" i="1"/>
  <c r="H316" i="1"/>
  <c r="G316" i="1"/>
  <c r="D299" i="4"/>
  <c r="H18" i="3"/>
  <c r="F152" i="4"/>
  <c r="C148" i="1"/>
  <c r="H226" i="1"/>
  <c r="G226" i="1"/>
  <c r="G1628" i="1"/>
  <c r="H1628" i="1"/>
  <c r="F639" i="4"/>
  <c r="C633" i="1"/>
  <c r="F141" i="6"/>
  <c r="H31" i="3"/>
  <c r="C1537" i="1"/>
  <c r="F417" i="4"/>
  <c r="C412" i="1"/>
  <c r="E422" i="4"/>
  <c r="I17" i="3"/>
  <c r="D2" i="1"/>
  <c r="E6" i="5"/>
  <c r="F6" i="5" s="1"/>
  <c r="I22" i="3"/>
  <c r="D1012" i="1"/>
  <c r="G1012" i="1" s="1"/>
  <c r="H1152" i="1"/>
  <c r="G1152" i="1"/>
  <c r="H356" i="1"/>
  <c r="G356" i="1"/>
  <c r="G348" i="9"/>
  <c r="E348" i="9" s="1"/>
  <c r="B24" i="9"/>
  <c r="G1485" i="1"/>
  <c r="H1485" i="1"/>
  <c r="D418" i="4"/>
  <c r="F360" i="4"/>
  <c r="C355" i="1"/>
  <c r="D176" i="5"/>
  <c r="F177" i="5"/>
  <c r="H24" i="3"/>
  <c r="C1181" i="1"/>
  <c r="H102" i="1"/>
  <c r="G102" i="1"/>
  <c r="H303" i="1"/>
  <c r="G303" i="1"/>
  <c r="H591" i="1"/>
  <c r="G591" i="1"/>
  <c r="D640" i="4"/>
  <c r="F535" i="4"/>
  <c r="C529" i="1"/>
  <c r="I23" i="3"/>
  <c r="D1074" i="1"/>
  <c r="H45" i="1"/>
  <c r="G45" i="1"/>
  <c r="H198" i="1"/>
  <c r="G198" i="1"/>
  <c r="G1510" i="1"/>
  <c r="H1510" i="1"/>
  <c r="H1621" i="1"/>
  <c r="G1621" i="1"/>
  <c r="H1223" i="1"/>
  <c r="G1223" i="1"/>
  <c r="I40" i="3"/>
  <c r="C1622" i="1"/>
  <c r="G343" i="9"/>
  <c r="E343" i="9" s="1"/>
  <c r="H160" i="1"/>
  <c r="G160" i="1"/>
  <c r="H1140" i="1"/>
  <c r="G1140" i="1"/>
  <c r="H1431" i="1"/>
  <c r="G1431" i="1"/>
  <c r="G306" i="9"/>
  <c r="E306" i="9" s="1"/>
  <c r="B306" i="9" s="1"/>
  <c r="G299" i="9"/>
  <c r="C1011" i="1"/>
  <c r="D300" i="4"/>
  <c r="D422" i="4"/>
  <c r="H17" i="3"/>
  <c r="F6" i="4"/>
  <c r="C2" i="1"/>
  <c r="H1207" i="1"/>
  <c r="G1207" i="1"/>
  <c r="H9" i="3"/>
  <c r="H1401" i="1"/>
  <c r="G1401" i="1"/>
  <c r="H641" i="1"/>
  <c r="G641" i="1"/>
  <c r="G344" i="9"/>
  <c r="E344" i="9" s="1"/>
  <c r="B344" i="9" s="1"/>
  <c r="H368" i="1"/>
  <c r="G368" i="1"/>
  <c r="F251" i="5"/>
  <c r="H25" i="3"/>
  <c r="C1255" i="1"/>
  <c r="E299" i="4"/>
  <c r="I18" i="3"/>
  <c r="D148" i="1"/>
  <c r="H269" i="1"/>
  <c r="G269" i="1"/>
  <c r="F69" i="5"/>
  <c r="H23" i="3"/>
  <c r="C1074" i="1"/>
  <c r="F7" i="5"/>
  <c r="H130" i="1"/>
  <c r="G130" i="1"/>
  <c r="K1481" i="9"/>
  <c r="G460" i="1"/>
  <c r="H460" i="1"/>
  <c r="H642" i="1"/>
  <c r="G642" i="1"/>
  <c r="H78" i="1"/>
  <c r="G78" i="1"/>
  <c r="H424" i="1"/>
  <c r="G424" i="1"/>
  <c r="H1278" i="1"/>
  <c r="G1278" i="1"/>
  <c r="H1012" i="1"/>
  <c r="H1093" i="1"/>
  <c r="G1093" i="1"/>
  <c r="H1075" i="1"/>
  <c r="G1075" i="1"/>
  <c r="E640" i="4"/>
  <c r="D634" i="1" s="1"/>
  <c r="D529" i="1"/>
  <c r="E639" i="4"/>
  <c r="D633" i="1" s="1"/>
  <c r="H565" i="1"/>
  <c r="G565" i="1"/>
  <c r="H1622" i="1" l="1"/>
  <c r="G1622" i="1"/>
  <c r="H11" i="3"/>
  <c r="H1181" i="1"/>
  <c r="G1181" i="1"/>
  <c r="H355" i="1"/>
  <c r="G355" i="1"/>
  <c r="H633" i="1"/>
  <c r="G633" i="1"/>
  <c r="E301" i="4"/>
  <c r="D297" i="1" s="1"/>
  <c r="E423" i="4"/>
  <c r="D295" i="1"/>
  <c r="F640" i="4"/>
  <c r="C634" i="1"/>
  <c r="E643" i="4"/>
  <c r="D417" i="1"/>
  <c r="G1537" i="1"/>
  <c r="H1537" i="1"/>
  <c r="D423" i="4"/>
  <c r="D424" i="4" s="1"/>
  <c r="D301" i="4"/>
  <c r="F299" i="4"/>
  <c r="C295" i="1"/>
  <c r="K3" i="9"/>
  <c r="H1074" i="1"/>
  <c r="G1074" i="1"/>
  <c r="H1255" i="1"/>
  <c r="G1255" i="1"/>
  <c r="D643" i="4"/>
  <c r="F422" i="4"/>
  <c r="C417" i="1"/>
  <c r="F418" i="4"/>
  <c r="C413" i="1"/>
  <c r="H299" i="9"/>
  <c r="E299" i="9" s="1"/>
  <c r="D1011" i="1"/>
  <c r="H8" i="3" s="1"/>
  <c r="E300" i="4"/>
  <c r="F300" i="4" s="1"/>
  <c r="H148" i="1"/>
  <c r="G148" i="1"/>
  <c r="H2" i="1"/>
  <c r="G2" i="1"/>
  <c r="C296" i="1"/>
  <c r="E342" i="9"/>
  <c r="B343" i="9"/>
  <c r="H529" i="1"/>
  <c r="G529" i="1"/>
  <c r="F176" i="5"/>
  <c r="C1180" i="1"/>
  <c r="E347" i="9"/>
  <c r="I9" i="3" s="1"/>
  <c r="B348" i="9"/>
  <c r="H412" i="1"/>
  <c r="G412" i="1"/>
  <c r="G1011" i="1" l="1"/>
  <c r="C419" i="1"/>
  <c r="M3" i="9"/>
  <c r="B299" i="9"/>
  <c r="H417" i="1"/>
  <c r="G417" i="1"/>
  <c r="F301" i="4"/>
  <c r="C297" i="1"/>
  <c r="N3" i="9"/>
  <c r="I11" i="3"/>
  <c r="E644" i="4"/>
  <c r="E645" i="4" s="1"/>
  <c r="E425" i="4"/>
  <c r="D420" i="1" s="1"/>
  <c r="D418" i="1"/>
  <c r="H20" i="9"/>
  <c r="H413" i="1"/>
  <c r="G413" i="1"/>
  <c r="H295" i="1"/>
  <c r="G295" i="1"/>
  <c r="E424" i="4"/>
  <c r="D419" i="1" s="1"/>
  <c r="H1011" i="1"/>
  <c r="H1180" i="1"/>
  <c r="G1180" i="1"/>
  <c r="D644" i="4"/>
  <c r="D425" i="4"/>
  <c r="F423" i="4"/>
  <c r="C418" i="1"/>
  <c r="G20" i="9"/>
  <c r="D637" i="1"/>
  <c r="D296" i="1"/>
  <c r="F643" i="4"/>
  <c r="D645" i="4"/>
  <c r="C637" i="1"/>
  <c r="H634" i="1"/>
  <c r="G634" i="1"/>
  <c r="D639" i="1" l="1"/>
  <c r="F425" i="4"/>
  <c r="C420" i="1"/>
  <c r="G296" i="1"/>
  <c r="E20" i="9"/>
  <c r="B20" i="9" s="1"/>
  <c r="F644" i="4"/>
  <c r="D646" i="4"/>
  <c r="C638" i="1"/>
  <c r="E646" i="4"/>
  <c r="D638" i="1"/>
  <c r="H296" i="1"/>
  <c r="H334" i="9"/>
  <c r="G334" i="9"/>
  <c r="H297" i="1"/>
  <c r="G297" i="1"/>
  <c r="H419" i="1"/>
  <c r="G419" i="1"/>
  <c r="H637" i="1"/>
  <c r="G637" i="1"/>
  <c r="H418" i="1"/>
  <c r="G418" i="1"/>
  <c r="F645" i="4"/>
  <c r="C639" i="1"/>
  <c r="F424" i="4"/>
  <c r="E334" i="9" l="1"/>
  <c r="H639" i="1"/>
  <c r="G639" i="1"/>
  <c r="F646" i="4"/>
  <c r="D650" i="4"/>
  <c r="C640" i="1"/>
  <c r="G297" i="9"/>
  <c r="E297" i="9" s="1"/>
  <c r="B297" i="9" s="1"/>
  <c r="H420" i="1"/>
  <c r="G420" i="1"/>
  <c r="D649" i="4"/>
  <c r="B334" i="9"/>
  <c r="E298" i="9"/>
  <c r="I8" i="3" s="1"/>
  <c r="E650" i="4"/>
  <c r="D640" i="1"/>
  <c r="G638" i="1"/>
  <c r="H638" i="1"/>
  <c r="E649" i="4"/>
  <c r="I19" i="3" l="1"/>
  <c r="D643" i="1"/>
  <c r="H7" i="3" s="1"/>
  <c r="I20" i="3"/>
  <c r="D644" i="1"/>
  <c r="F650" i="4"/>
  <c r="H20" i="3"/>
  <c r="C644" i="1"/>
  <c r="F649" i="4"/>
  <c r="H19" i="3"/>
  <c r="C643" i="1"/>
  <c r="H640" i="1"/>
  <c r="G640" i="1"/>
  <c r="G644" i="1" l="1"/>
  <c r="H644" i="1"/>
  <c r="H643" i="1"/>
  <c r="G643" i="1"/>
  <c r="J3" i="9"/>
  <c r="G295" i="9" l="1"/>
  <c r="L293" i="9"/>
  <c r="F293" i="9" s="1"/>
  <c r="H295" i="9"/>
  <c r="H18" i="9"/>
  <c r="G18" i="9"/>
  <c r="H15" i="9"/>
  <c r="G17" i="9"/>
  <c r="L16" i="9"/>
  <c r="J13" i="9"/>
  <c r="I13" i="9"/>
  <c r="J8" i="9"/>
  <c r="I8" i="9"/>
  <c r="I11" i="9"/>
  <c r="J6" i="9"/>
  <c r="K12" i="9"/>
  <c r="L15" i="9"/>
  <c r="G21" i="9"/>
  <c r="I17" i="9"/>
  <c r="H22" i="9"/>
  <c r="K11" i="9"/>
  <c r="I5" i="9"/>
  <c r="H17" i="9"/>
  <c r="G15" i="9"/>
  <c r="I9" i="9"/>
  <c r="K10" i="9"/>
  <c r="K13" i="9"/>
  <c r="I7" i="9"/>
  <c r="J9" i="9"/>
  <c r="G16" i="9"/>
  <c r="H21" i="9"/>
  <c r="J12" i="9"/>
  <c r="K7" i="9"/>
  <c r="I12" i="9"/>
  <c r="J7" i="9"/>
  <c r="J10" i="9"/>
  <c r="K5" i="9"/>
  <c r="M16" i="9"/>
  <c r="G22" i="9"/>
  <c r="K8" i="9"/>
  <c r="H16" i="9"/>
  <c r="J17" i="9"/>
  <c r="J11" i="9"/>
  <c r="K6" i="9"/>
  <c r="K9" i="9"/>
  <c r="J5" i="9"/>
  <c r="I6" i="9"/>
  <c r="M15" i="9"/>
  <c r="E15" i="9" l="1"/>
  <c r="E22" i="9"/>
  <c r="B22" i="9" s="1"/>
  <c r="E10" i="9"/>
  <c r="B10" i="9" s="1"/>
  <c r="E12" i="9"/>
  <c r="B12" i="9" s="1"/>
  <c r="E9" i="9"/>
  <c r="B9" i="9" s="1"/>
  <c r="F15" i="9"/>
  <c r="B15" i="9" s="1"/>
  <c r="E8" i="9"/>
  <c r="B8" i="9" s="1"/>
  <c r="F16" i="9"/>
  <c r="E7" i="9"/>
  <c r="B7" i="9" s="1"/>
  <c r="E17" i="9"/>
  <c r="B17" i="9" s="1"/>
  <c r="E6" i="9"/>
  <c r="B6" i="9" s="1"/>
  <c r="E13" i="9"/>
  <c r="B13" i="9" s="1"/>
  <c r="B293" i="9"/>
  <c r="F23" i="9"/>
  <c r="E16" i="9"/>
  <c r="E5" i="9"/>
  <c r="E21" i="9"/>
  <c r="B21" i="9" s="1"/>
  <c r="E11" i="9"/>
  <c r="B11" i="9" s="1"/>
  <c r="E18" i="9"/>
  <c r="B18" i="9" s="1"/>
  <c r="E295" i="9"/>
  <c r="B16" i="9" l="1"/>
  <c r="B295" i="9"/>
  <c r="E23" i="9"/>
  <c r="I7" i="3" s="1"/>
  <c r="E4" i="9"/>
  <c r="B5" i="9"/>
  <c r="E14" i="9"/>
  <c r="I13" i="3" s="1"/>
  <c r="F14" i="9"/>
  <c r="F3" i="9" s="1"/>
  <c r="E3" i="9" l="1"/>
</calcChain>
</file>

<file path=xl/sharedStrings.xml><?xml version="1.0" encoding="utf-8"?>
<sst xmlns="http://schemas.openxmlformats.org/spreadsheetml/2006/main" count="4733" uniqueCount="3657">
  <si>
    <t>Obveznik:</t>
  </si>
  <si>
    <t>28401 - GRADSKA KNJIŽNICA I ČITAONICA ANTUN MIHANOVIĆ KLANJEC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</si>
  <si>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</si>
  <si>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</si>
  <si>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</si>
  <si>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</si>
  <si>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</si>
  <si>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</si>
  <si>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</si>
  <si>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</si>
  <si>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</si>
  <si>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</si>
  <si>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</si>
  <si>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</si>
  <si>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</si>
  <si>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</si>
  <si>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</si>
  <si>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</si>
  <si>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</si>
  <si>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</si>
  <si>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</si>
  <si>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</si>
  <si>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</si>
  <si>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</si>
  <si>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</si>
  <si>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</si>
  <si>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</si>
  <si>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</si>
  <si>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</si>
  <si>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</si>
  <si>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</si>
  <si>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</si>
  <si>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</si>
  <si>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</si>
  <si>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</si>
  <si>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</si>
  <si>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</si>
  <si>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</si>
  <si>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</si>
  <si>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</si>
  <si>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</si>
  <si>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</si>
  <si>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</si>
  <si>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</si>
  <si>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</si>
  <si>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</si>
  <si>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</si>
  <si>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</si>
  <si>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</si>
  <si>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</si>
  <si>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</si>
  <si>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</si>
  <si>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</si>
  <si>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</si>
  <si>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</si>
  <si>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</si>
  <si>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</si>
  <si>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</si>
  <si>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</si>
  <si>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</si>
  <si>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</si>
  <si>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</si>
  <si>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</si>
  <si>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</si>
  <si>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</si>
  <si>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</si>
  <si>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</si>
  <si>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</si>
  <si>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</si>
  <si>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</si>
  <si>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</si>
  <si>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</si>
  <si>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</si>
  <si>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</si>
  <si>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</si>
  <si>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</si>
  <si>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</si>
  <si>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</si>
  <si>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</si>
  <si>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</si>
  <si>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</si>
  <si>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</si>
  <si>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</si>
  <si>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</si>
  <si>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</si>
  <si>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</si>
  <si>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</si>
  <si>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</si>
  <si>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</si>
  <si>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</si>
  <si>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</si>
  <si>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</si>
  <si>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</si>
  <si>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</si>
  <si>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</si>
  <si>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</si>
  <si>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</si>
  <si>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</si>
  <si>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</si>
  <si>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</si>
  <si>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</si>
  <si>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</si>
  <si>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</si>
  <si>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</si>
  <si>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</si>
  <si>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</si>
  <si>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</si>
  <si>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</si>
  <si>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</si>
  <si>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</si>
  <si>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</si>
  <si>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</si>
  <si>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</si>
  <si>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</si>
  <si>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</si>
  <si>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</si>
  <si>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</si>
  <si>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</si>
  <si>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</si>
  <si>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</si>
  <si>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</si>
  <si>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</si>
  <si>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</si>
  <si>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</si>
  <si>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</si>
  <si>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</si>
  <si>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</si>
  <si>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</si>
  <si>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</si>
  <si>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</si>
  <si>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</si>
  <si>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</si>
  <si>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</si>
  <si>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</si>
  <si>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</si>
  <si>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</si>
  <si>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</si>
  <si>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</si>
  <si>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</si>
  <si>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</si>
  <si>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</si>
  <si>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</si>
  <si>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</si>
  <si>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</si>
  <si>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</si>
  <si>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</si>
  <si>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</si>
  <si>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</si>
  <si>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</si>
  <si>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</si>
  <si>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</si>
  <si>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</si>
  <si>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</si>
  <si>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</si>
  <si>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</si>
  <si>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</si>
  <si>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</si>
  <si>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</si>
  <si>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</si>
  <si>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</si>
  <si>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</si>
  <si>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</si>
  <si>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</si>
  <si>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</si>
  <si>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</si>
  <si>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</si>
  <si>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</si>
  <si>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</si>
  <si>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</si>
  <si>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</si>
  <si>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</si>
  <si>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</si>
  <si>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</si>
  <si>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</si>
  <si>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</si>
  <si>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</si>
  <si>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</si>
  <si>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</si>
  <si>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</si>
  <si>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</si>
  <si>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</si>
  <si>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</si>
  <si>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</si>
  <si>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</si>
  <si>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</si>
  <si>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</si>
  <si>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</si>
  <si>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</si>
  <si>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</si>
  <si>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</si>
  <si>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</si>
  <si>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</si>
  <si>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</si>
  <si>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</si>
  <si>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</si>
  <si>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</si>
  <si>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</si>
  <si>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</si>
  <si>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</si>
  <si>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</si>
  <si>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</si>
  <si>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</si>
  <si>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</si>
  <si>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</si>
  <si>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</si>
  <si>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</si>
  <si>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</si>
  <si>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</si>
  <si>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</si>
  <si>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</si>
  <si>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</si>
  <si>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</si>
  <si>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</si>
  <si>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</si>
  <si>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</si>
  <si>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</si>
  <si>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</si>
  <si>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</si>
  <si>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</si>
  <si>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</si>
  <si>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</si>
  <si>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</si>
  <si>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</si>
  <si>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</si>
  <si>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</si>
  <si>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</si>
  <si>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</si>
  <si>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</si>
  <si>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</si>
  <si>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</si>
  <si>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</si>
  <si>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</si>
  <si>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</si>
  <si>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</si>
  <si>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</si>
  <si>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</si>
  <si>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</si>
  <si>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</si>
  <si>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</si>
  <si>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</si>
  <si>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</si>
  <si>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</si>
  <si>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</si>
  <si>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</si>
  <si>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</si>
  <si>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</si>
  <si>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</si>
  <si>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</si>
  <si>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</si>
  <si>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</si>
  <si>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</si>
  <si>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</si>
  <si>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</si>
  <si>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</si>
  <si>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</si>
  <si>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</si>
  <si>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</si>
  <si>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</si>
  <si>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</si>
  <si>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</si>
  <si>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</si>
  <si>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</si>
  <si>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</si>
  <si>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</si>
  <si>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</si>
  <si>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</si>
  <si>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</si>
  <si>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</si>
  <si>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</si>
  <si>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</si>
  <si>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</si>
  <si>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</si>
  <si>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</si>
  <si>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</si>
  <si>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</si>
  <si>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</si>
  <si>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</si>
  <si>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</si>
  <si>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</si>
  <si>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</si>
  <si>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</si>
  <si>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</si>
  <si>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</si>
  <si>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</si>
  <si>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</si>
  <si>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</si>
  <si>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</si>
  <si>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</si>
  <si>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</si>
  <si>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</si>
  <si>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</si>
  <si>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</si>
  <si>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</si>
  <si>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</si>
  <si>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</si>
  <si>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</si>
  <si>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</si>
  <si>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</si>
  <si>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</si>
  <si>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</si>
  <si>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</si>
  <si>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</si>
  <si>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</si>
  <si>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</si>
  <si>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</si>
  <si>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</si>
  <si>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</si>
  <si>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</si>
  <si>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</si>
  <si>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</si>
  <si>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</si>
  <si>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</si>
  <si>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</si>
  <si>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</si>
  <si>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</si>
  <si>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</si>
  <si>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</si>
  <si>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</si>
  <si>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</si>
  <si>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</si>
  <si>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</si>
  <si>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</si>
  <si>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</si>
  <si>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</si>
  <si>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</si>
  <si>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</si>
  <si>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</si>
  <si>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</si>
  <si>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</si>
  <si>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</si>
  <si>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</si>
  <si>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</si>
  <si>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</si>
  <si>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</si>
  <si>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</si>
  <si>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</si>
  <si>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</si>
  <si>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</si>
  <si>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</si>
  <si>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</si>
  <si>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</si>
  <si>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</si>
  <si>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</si>
  <si>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</si>
  <si>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</si>
  <si>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</si>
  <si>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</si>
  <si>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</si>
  <si>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</si>
  <si>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</si>
  <si>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</si>
  <si>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</si>
  <si>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</si>
  <si>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</si>
  <si>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</si>
  <si>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</si>
  <si>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</si>
  <si>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</si>
  <si>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</si>
  <si>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</si>
  <si>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</si>
  <si>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</si>
  <si>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</si>
  <si>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</si>
  <si>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</si>
  <si>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</si>
  <si>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</si>
  <si>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</si>
  <si>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</si>
  <si>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</si>
  <si>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</si>
  <si>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</si>
  <si>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</si>
  <si>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</si>
  <si>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</si>
  <si>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</si>
  <si>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</si>
  <si>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</si>
  <si>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</si>
  <si>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</si>
  <si>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</si>
  <si>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</si>
  <si>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</si>
  <si>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</si>
  <si>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</si>
  <si>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</si>
  <si>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</si>
  <si>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</si>
  <si>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</si>
  <si>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</si>
  <si>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</si>
  <si>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</si>
  <si>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</si>
  <si>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</si>
  <si>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</si>
  <si>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</si>
  <si>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</si>
  <si>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</si>
  <si>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</si>
  <si>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</si>
  <si>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</si>
  <si>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</si>
  <si>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</si>
  <si>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</si>
  <si>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</si>
  <si>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</si>
  <si>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</si>
  <si>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</si>
  <si>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</si>
  <si>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</si>
  <si>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</si>
  <si>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</si>
  <si>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</si>
  <si>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</si>
  <si>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</si>
  <si>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</si>
  <si>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</si>
  <si>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</si>
  <si>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</si>
  <si>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</si>
  <si>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</si>
  <si>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</si>
  <si>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</si>
  <si>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</si>
  <si>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</si>
  <si>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</si>
  <si>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</si>
  <si>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</si>
  <si>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</si>
  <si>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</si>
  <si>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</si>
  <si>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</si>
  <si>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</si>
  <si>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</si>
  <si>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</si>
  <si>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</si>
  <si>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</si>
  <si>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</si>
  <si>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</si>
  <si>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</si>
  <si>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</si>
  <si>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</si>
  <si>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</si>
  <si>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</si>
  <si>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</si>
  <si>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</si>
  <si>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</si>
  <si>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</si>
  <si>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</si>
  <si>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</si>
  <si>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</si>
  <si>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</si>
  <si>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</si>
  <si>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</si>
  <si>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</si>
  <si>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</si>
  <si>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</si>
  <si>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</si>
  <si>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</si>
  <si>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</si>
  <si>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</si>
  <si>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</si>
  <si>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</si>
  <si>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</si>
  <si>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</si>
  <si>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</si>
  <si>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</si>
  <si>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</si>
  <si>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</si>
  <si>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</si>
  <si>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</si>
  <si>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</si>
  <si>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</si>
  <si>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</si>
  <si>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</si>
  <si>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</si>
  <si>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</si>
  <si>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</si>
  <si>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</si>
  <si>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</si>
  <si>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</si>
  <si>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</si>
  <si>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</si>
  <si>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</si>
  <si>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</si>
  <si>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</si>
  <si>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</si>
  <si>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</si>
  <si>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</si>
  <si>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</si>
  <si>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</si>
  <si>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</si>
  <si>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</si>
  <si>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</si>
  <si>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</si>
  <si>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</si>
  <si>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</si>
  <si>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</si>
  <si>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</si>
  <si>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</si>
  <si>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</si>
  <si>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</si>
  <si>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</si>
  <si>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</si>
  <si>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</si>
  <si>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</si>
  <si>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</si>
  <si>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</si>
  <si>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</si>
  <si>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</si>
  <si>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</si>
  <si>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</si>
  <si>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</si>
  <si>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</si>
  <si>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</si>
  <si>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</si>
  <si>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</si>
  <si>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</si>
  <si>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</si>
  <si>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</si>
  <si>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</si>
  <si>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</si>
  <si>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</si>
  <si>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</si>
  <si>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</si>
  <si>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</si>
  <si>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</si>
  <si>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</si>
  <si>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</si>
  <si>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</si>
  <si>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</si>
  <si>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</si>
  <si>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</si>
  <si>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</si>
  <si>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</si>
  <si>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</si>
  <si>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</si>
  <si>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</si>
  <si>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</si>
  <si>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</si>
  <si>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</si>
  <si>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</si>
  <si>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</si>
  <si>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</si>
  <si>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</si>
  <si>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</si>
  <si>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</si>
  <si>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</si>
  <si>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</si>
  <si>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</si>
  <si>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</si>
  <si>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</si>
  <si>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</si>
  <si>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</si>
  <si>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</si>
  <si>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</si>
  <si>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</si>
  <si>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</si>
  <si>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</si>
  <si>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</si>
  <si>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</si>
  <si>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</si>
  <si>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</si>
  <si>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</si>
  <si>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</si>
  <si>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</si>
  <si>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</si>
  <si>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</si>
  <si>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</si>
  <si>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</si>
  <si>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</si>
  <si>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</si>
  <si>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</si>
  <si>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</si>
  <si>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</si>
  <si>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</si>
  <si>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</si>
  <si>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</si>
  <si>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</si>
  <si>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</si>
  <si>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</si>
  <si>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</si>
  <si>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</si>
  <si>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</si>
  <si>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</si>
  <si>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</si>
  <si>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</si>
  <si>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</si>
  <si>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</si>
  <si>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</si>
  <si>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</si>
  <si>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</si>
  <si>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</si>
  <si>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</si>
  <si>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</si>
  <si>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</si>
  <si>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</si>
  <si>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</si>
  <si>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</si>
  <si>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</si>
  <si>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</si>
  <si>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</si>
  <si>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</si>
  <si>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</si>
  <si>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</si>
  <si>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</si>
  <si>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</si>
  <si>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</si>
  <si>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</si>
  <si>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</si>
  <si>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</si>
  <si>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</si>
  <si>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</si>
  <si>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</si>
  <si>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</si>
  <si>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</si>
  <si>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</si>
  <si>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</si>
  <si>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</si>
  <si>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</si>
  <si>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</si>
  <si>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</si>
  <si>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</si>
  <si>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</si>
  <si>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</si>
  <si>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</si>
  <si>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</si>
  <si>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</si>
  <si>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</si>
  <si>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</si>
  <si>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</si>
  <si>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</si>
  <si>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</si>
  <si>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</si>
  <si>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</si>
  <si>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</si>
  <si>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</si>
  <si>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</si>
  <si>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</si>
  <si>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</si>
  <si>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</si>
  <si>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</si>
  <si>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</si>
  <si>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</si>
  <si>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</si>
  <si>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</si>
  <si>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</si>
  <si>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</si>
  <si>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</si>
  <si>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</si>
  <si>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</si>
  <si>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</si>
  <si>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</si>
  <si>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</si>
  <si>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</si>
  <si>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</si>
  <si>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</si>
  <si>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</si>
  <si>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</si>
  <si>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</si>
  <si>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</si>
  <si>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</si>
  <si>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</si>
  <si>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</si>
  <si>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</si>
  <si>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</si>
  <si>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</si>
  <si>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</si>
  <si>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</si>
  <si>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</si>
  <si>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</si>
  <si>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</si>
  <si>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</si>
  <si>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</si>
  <si>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</si>
  <si>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</si>
  <si>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</si>
  <si>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</si>
  <si>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</si>
  <si>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</si>
  <si>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</si>
  <si>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</si>
  <si>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</si>
  <si>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</si>
  <si>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</si>
  <si>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</si>
  <si>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</si>
  <si>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</si>
  <si>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</si>
  <si>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</si>
  <si>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</si>
  <si>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</si>
  <si>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</si>
  <si>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</si>
  <si>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</si>
  <si>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</si>
  <si>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</si>
  <si>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</si>
  <si>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</si>
  <si>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</si>
  <si>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</si>
  <si>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</si>
  <si>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</si>
  <si>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</si>
  <si>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</si>
  <si>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</si>
  <si>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</si>
  <si>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</si>
  <si>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</si>
  <si>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</si>
  <si>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</si>
  <si>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</si>
  <si>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</si>
  <si>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</si>
  <si>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</si>
  <si>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</si>
  <si>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</si>
  <si>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</si>
  <si>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</si>
  <si>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</si>
  <si>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</si>
  <si>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</si>
  <si>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</si>
  <si>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</si>
  <si>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</si>
  <si>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</si>
  <si>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</si>
  <si>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</si>
  <si>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</si>
  <si>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</si>
  <si>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</si>
  <si>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</si>
  <si>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</si>
  <si>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</si>
  <si>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</si>
  <si>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</si>
  <si>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</si>
  <si>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</si>
  <si>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</si>
  <si>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</si>
  <si>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</si>
  <si>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</si>
  <si>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</si>
  <si>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</si>
  <si>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</si>
  <si>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</si>
  <si>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</si>
  <si>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</si>
  <si>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</si>
  <si>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</si>
  <si>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</si>
  <si>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</si>
  <si>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</si>
  <si>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</si>
  <si>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</si>
  <si>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</si>
  <si>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</si>
  <si>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</si>
  <si>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</si>
  <si>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</si>
  <si>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</si>
  <si>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</si>
  <si>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</si>
  <si>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</si>
  <si>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</si>
  <si>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</si>
  <si>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</si>
  <si>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</si>
  <si>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</si>
  <si>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</si>
  <si>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</si>
  <si>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</si>
  <si>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</si>
  <si>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</si>
  <si>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</si>
  <si>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</si>
  <si>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</si>
  <si>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</si>
  <si>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</si>
  <si>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</si>
  <si>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</si>
  <si>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</si>
  <si>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</si>
  <si>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</si>
  <si>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</si>
  <si>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</si>
  <si>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</si>
  <si>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</si>
  <si>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</si>
  <si>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</si>
  <si>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</si>
  <si>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</si>
  <si>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</si>
  <si>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</si>
  <si>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</si>
  <si>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</si>
  <si>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</si>
  <si>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</si>
  <si>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</si>
  <si>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</si>
  <si>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</si>
  <si>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</si>
  <si>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</si>
  <si>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</si>
  <si>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</si>
  <si>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</si>
  <si>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</si>
  <si>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</si>
  <si>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</si>
  <si>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</si>
  <si>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</si>
  <si>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</si>
  <si>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</si>
  <si>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</si>
  <si>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</si>
  <si>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</si>
  <si>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</si>
  <si>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</si>
  <si>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</si>
  <si>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</si>
  <si>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</si>
  <si>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</si>
  <si>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</si>
  <si>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</si>
  <si>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</si>
  <si>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</si>
  <si>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</si>
  <si>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</si>
  <si>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</si>
  <si>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</si>
  <si>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</si>
  <si>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</si>
  <si>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</si>
  <si>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</si>
  <si>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</si>
  <si>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</si>
  <si>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</si>
  <si>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</si>
  <si>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</si>
  <si>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</si>
  <si>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</si>
  <si>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</si>
  <si>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</si>
  <si>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</si>
  <si>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</si>
  <si>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</si>
  <si>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</si>
  <si>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</si>
  <si>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</si>
  <si>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</si>
  <si>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</si>
  <si>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</si>
  <si>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</si>
  <si>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</si>
  <si>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</si>
  <si>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</si>
  <si>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</si>
  <si>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</si>
  <si>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</si>
  <si>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</si>
  <si>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</si>
  <si>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</si>
  <si>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</si>
  <si>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</si>
  <si>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</si>
  <si>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</si>
  <si>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</si>
  <si>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</si>
  <si>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</si>
  <si>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</si>
  <si>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</si>
  <si>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</si>
  <si>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</si>
  <si>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</si>
  <si>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</si>
  <si>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</si>
  <si>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</si>
  <si>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</si>
  <si>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</si>
  <si>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</si>
  <si>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</si>
  <si>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</si>
  <si>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</si>
  <si>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</si>
  <si>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</si>
  <si>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</si>
  <si>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</si>
  <si>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</si>
  <si>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</si>
  <si>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</si>
  <si>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</si>
  <si>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</si>
  <si>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</si>
  <si>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</si>
  <si>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</si>
  <si>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</si>
  <si>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</si>
  <si>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</si>
  <si>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</si>
  <si>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</si>
  <si>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</si>
  <si>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</si>
  <si>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</si>
  <si>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</si>
  <si>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</si>
  <si>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</si>
  <si>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</si>
  <si>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</si>
  <si>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</si>
  <si>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</si>
  <si>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</si>
  <si>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</si>
  <si>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</si>
  <si>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</si>
  <si>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</si>
  <si>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</si>
  <si>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</si>
  <si>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</si>
  <si>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</si>
  <si>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</si>
  <si>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</si>
  <si>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</si>
  <si>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</si>
  <si>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</si>
  <si>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</si>
  <si>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</si>
  <si>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</si>
  <si>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</si>
  <si>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</si>
  <si>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</si>
  <si>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</si>
  <si>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</si>
  <si>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</si>
  <si>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</si>
  <si>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</si>
  <si>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</si>
  <si>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</si>
  <si>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</si>
  <si>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</si>
  <si>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</si>
  <si>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</si>
  <si>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</si>
  <si>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</si>
  <si>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</si>
  <si>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</si>
  <si>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</si>
  <si>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</si>
  <si>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</si>
  <si>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</si>
  <si>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</si>
  <si>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</si>
  <si>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</si>
  <si>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</si>
  <si>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</si>
  <si>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</si>
  <si>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</si>
  <si>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</si>
  <si>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</si>
  <si>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</si>
  <si>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</si>
  <si>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</si>
  <si>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</si>
  <si>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</si>
  <si>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</si>
  <si>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</si>
  <si>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</si>
  <si>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</si>
  <si>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</si>
  <si>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</si>
  <si>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</si>
  <si>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</si>
  <si>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</si>
  <si>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</si>
  <si>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</si>
  <si>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</si>
  <si>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</si>
  <si>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</si>
  <si>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</si>
  <si>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</si>
  <si>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</si>
  <si>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</si>
  <si>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</si>
  <si>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</si>
  <si>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</si>
  <si>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</si>
  <si>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</si>
  <si>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</si>
  <si>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</si>
  <si>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</si>
  <si>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</si>
  <si>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</si>
  <si>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</si>
  <si>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</si>
  <si>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</si>
  <si>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</si>
  <si>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</si>
  <si>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</si>
  <si>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</si>
  <si>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</si>
  <si>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</si>
  <si>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</si>
  <si>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</si>
  <si>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</si>
  <si>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</si>
  <si>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</si>
  <si>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</si>
  <si>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</si>
  <si>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</si>
  <si>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</si>
  <si>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</si>
  <si>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</si>
  <si>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</si>
  <si>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</si>
  <si>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</si>
  <si>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</si>
  <si>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</si>
  <si>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</si>
  <si>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</si>
  <si>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</si>
  <si>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</si>
  <si>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</si>
  <si>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</si>
  <si>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</si>
  <si>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</si>
  <si>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</si>
  <si>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</si>
  <si>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</si>
  <si>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</si>
  <si>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</si>
  <si>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</si>
  <si>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</si>
  <si>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</si>
  <si>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</si>
  <si>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</si>
  <si>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</si>
  <si>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</si>
  <si>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</si>
  <si>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</si>
  <si>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</si>
  <si>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</si>
  <si>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</si>
  <si>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</si>
  <si>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</si>
  <si>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</si>
  <si>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</si>
  <si>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</si>
  <si>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</si>
  <si>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</si>
  <si>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</si>
  <si>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</si>
  <si>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</si>
  <si>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</si>
  <si>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</si>
  <si>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</si>
  <si>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</si>
  <si>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</si>
  <si>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</si>
  <si>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</si>
  <si>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</si>
  <si>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</si>
  <si>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</si>
  <si>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</si>
  <si>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</si>
  <si>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</si>
  <si>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</si>
  <si>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</si>
  <si>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</si>
  <si>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</si>
  <si>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</si>
  <si>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</si>
  <si>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</si>
  <si>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</si>
  <si>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</si>
  <si>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</si>
  <si>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</si>
  <si>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</si>
  <si>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</si>
  <si>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</si>
  <si>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</si>
  <si>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</si>
  <si>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</si>
  <si>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</si>
  <si>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</si>
  <si>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</si>
  <si>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</si>
  <si>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</si>
  <si>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</si>
  <si>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</si>
  <si>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</si>
  <si>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</si>
  <si>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</si>
  <si>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</si>
  <si>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</si>
  <si>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</si>
  <si>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</si>
  <si>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</si>
  <si>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</si>
  <si>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</si>
  <si>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</si>
  <si>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</si>
  <si>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</si>
  <si>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</si>
  <si>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</si>
  <si>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</si>
  <si>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</si>
  <si>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</si>
  <si>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</si>
  <si>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</si>
  <si>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</si>
  <si>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</si>
  <si>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</si>
  <si>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</si>
  <si>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</si>
  <si>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</si>
  <si>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</si>
  <si>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</si>
  <si>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</si>
  <si>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</si>
  <si>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</si>
  <si>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</si>
  <si>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</si>
  <si>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</si>
  <si>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</si>
  <si>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</si>
  <si>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</si>
  <si>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</si>
  <si>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</si>
  <si>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</si>
  <si>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</si>
  <si>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</si>
  <si>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</si>
  <si>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</si>
  <si>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</si>
  <si>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</si>
  <si>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</si>
  <si>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</si>
  <si>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</si>
  <si>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</si>
  <si>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</si>
  <si>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</si>
  <si>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</si>
  <si>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</si>
  <si>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</si>
  <si>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</si>
  <si>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</si>
  <si>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</si>
  <si>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</si>
  <si>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</si>
  <si>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</si>
  <si>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</si>
  <si>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</si>
  <si>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</si>
  <si>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</si>
  <si>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</si>
  <si>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</si>
  <si>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</si>
  <si>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</si>
  <si>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</si>
  <si>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</si>
  <si>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</si>
  <si>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</si>
  <si>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</si>
  <si>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</si>
  <si>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</si>
  <si>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</si>
  <si>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</si>
  <si>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</si>
  <si>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</si>
  <si>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</si>
  <si>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</si>
  <si>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</si>
  <si>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</si>
  <si>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</si>
  <si>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</si>
  <si>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</si>
  <si>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</si>
  <si>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</si>
  <si>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</si>
  <si>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</si>
  <si>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</si>
  <si>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</si>
  <si>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</si>
  <si>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</si>
  <si>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</si>
  <si>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</si>
  <si>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</si>
  <si>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</si>
  <si>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</si>
  <si>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</si>
  <si>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</si>
  <si>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</si>
  <si>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</si>
  <si>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</si>
  <si>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</si>
  <si>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</si>
  <si>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</si>
  <si>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</si>
  <si>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</si>
  <si>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</si>
  <si>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</si>
  <si>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</si>
  <si>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</si>
  <si>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</si>
  <si>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</si>
  <si>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</si>
  <si>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</si>
  <si>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</si>
  <si>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</si>
  <si>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</si>
  <si>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</si>
  <si>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</si>
  <si>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</si>
  <si>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</si>
  <si>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</si>
  <si>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</si>
  <si>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</si>
  <si>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</si>
  <si>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</si>
  <si>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</si>
  <si>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</si>
  <si>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</si>
  <si>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</si>
  <si>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</si>
  <si>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</si>
  <si>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</si>
  <si>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</si>
  <si>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</si>
  <si>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</si>
  <si>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</si>
  <si>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</si>
  <si>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</si>
  <si>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</si>
  <si>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</si>
  <si>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</si>
  <si>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</si>
  <si>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</si>
  <si>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</si>
  <si>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</si>
  <si>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</si>
  <si>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</si>
  <si>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</si>
  <si>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</si>
  <si>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</si>
  <si>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</si>
  <si>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</si>
  <si>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</si>
  <si>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</si>
  <si>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</si>
  <si>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</si>
  <si>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</si>
  <si>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</si>
  <si>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</si>
  <si>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</si>
  <si>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</si>
  <si>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</si>
  <si>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</si>
  <si>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</si>
  <si>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</si>
  <si>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</si>
  <si>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</si>
  <si>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</si>
  <si>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</si>
  <si>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</si>
  <si>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</si>
  <si>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</si>
  <si>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</si>
  <si>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</si>
  <si>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</si>
  <si>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</si>
  <si>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</si>
  <si>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</si>
  <si>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</si>
  <si>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</si>
  <si>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</si>
  <si>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</si>
  <si>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</si>
  <si>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</si>
  <si>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</si>
  <si>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</si>
  <si>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</si>
  <si>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</si>
  <si>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</si>
  <si>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</si>
  <si>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</si>
  <si>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</si>
  <si>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</si>
  <si>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</si>
  <si>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</si>
  <si>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</si>
  <si>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</si>
  <si>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</si>
  <si>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</si>
  <si>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</si>
  <si>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</si>
  <si>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</si>
  <si>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</si>
  <si>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</si>
  <si>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</si>
  <si>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</si>
  <si>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</si>
  <si>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</si>
  <si>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</si>
  <si>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</si>
  <si>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</si>
  <si>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</si>
  <si>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</si>
  <si>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</si>
  <si>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</si>
  <si>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</si>
  <si>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</si>
  <si>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</si>
  <si>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</si>
  <si>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</si>
  <si>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</si>
  <si>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</si>
  <si>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</si>
  <si>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</si>
  <si>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</si>
  <si>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</si>
  <si>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</si>
  <si>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</si>
  <si>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</si>
  <si>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</si>
  <si>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</si>
  <si>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</si>
  <si>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</si>
  <si>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</si>
  <si>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</si>
  <si>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</si>
  <si>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</si>
  <si>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</si>
  <si>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</si>
  <si>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</si>
  <si>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</si>
  <si>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</si>
  <si>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</si>
  <si>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</si>
  <si>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</si>
  <si>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</si>
  <si>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</si>
  <si>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</si>
  <si>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</si>
  <si>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</si>
  <si>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</si>
  <si>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</si>
  <si>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</si>
  <si>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</si>
  <si>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</si>
  <si>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</si>
  <si>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</si>
  <si>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</si>
  <si>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</si>
  <si>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</si>
  <si>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</si>
  <si>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</si>
  <si>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</si>
  <si>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</si>
  <si>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</si>
  <si>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</si>
  <si>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</si>
  <si>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</si>
  <si>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</si>
  <si>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</si>
  <si>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</si>
  <si>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</si>
  <si>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</si>
  <si>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</si>
  <si>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</si>
  <si>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</si>
  <si>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</si>
  <si>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</si>
  <si>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</si>
  <si>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</si>
  <si>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</si>
  <si>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</si>
  <si>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</si>
  <si>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</si>
  <si>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</si>
  <si>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</si>
  <si>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</si>
  <si>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</si>
  <si>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</si>
  <si>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</si>
  <si>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</si>
  <si>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</si>
  <si>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</si>
  <si>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</si>
  <si>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</si>
  <si>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</si>
  <si>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</si>
  <si>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</si>
  <si>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</si>
  <si>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</si>
  <si>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</si>
  <si>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</si>
  <si>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</si>
  <si>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</si>
  <si>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</si>
  <si>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</si>
  <si>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</si>
  <si>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</si>
  <si>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</si>
  <si>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</si>
  <si>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</si>
  <si>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</si>
  <si>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</si>
  <si>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</si>
  <si>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</si>
  <si>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</si>
  <si>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</si>
  <si>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</si>
  <si>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</si>
  <si>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</si>
  <si>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</si>
  <si>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</si>
  <si>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</si>
  <si>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</si>
  <si>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</si>
  <si>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</si>
  <si>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</si>
  <si>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</si>
  <si>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</si>
  <si>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</si>
  <si>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</si>
  <si>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</si>
  <si>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</si>
  <si>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</si>
  <si>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</si>
  <si>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</si>
  <si>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</si>
  <si>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</si>
  <si>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</si>
  <si>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</si>
  <si>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</si>
  <si>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</si>
  <si>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</si>
  <si>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</si>
  <si>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</si>
  <si>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</si>
  <si>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</si>
  <si>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</si>
  <si>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</si>
  <si>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</si>
  <si>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</si>
  <si>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</si>
  <si>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</si>
  <si>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</si>
  <si>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</si>
  <si>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</si>
  <si>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</si>
  <si>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</si>
  <si>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</si>
  <si>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</si>
  <si>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</si>
  <si>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</si>
  <si>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</si>
  <si>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</si>
  <si>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</si>
  <si>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</si>
  <si>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</si>
  <si>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</si>
  <si>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</si>
  <si>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</si>
  <si>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</si>
  <si>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</si>
  <si>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</si>
  <si>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</si>
  <si>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</si>
  <si>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</si>
  <si>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</si>
  <si>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</si>
  <si>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</si>
  <si>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</si>
  <si>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</si>
  <si>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</si>
  <si>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</si>
  <si>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</si>
  <si>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</si>
  <si>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</si>
  <si>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</si>
  <si>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</si>
  <si>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</si>
  <si>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</si>
  <si>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</si>
  <si>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</si>
  <si>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</si>
  <si>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</si>
  <si>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</si>
  <si>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</si>
  <si>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</si>
  <si>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</si>
  <si>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</si>
  <si>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</si>
  <si>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</si>
  <si>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</si>
  <si>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</si>
  <si>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</si>
  <si>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</si>
  <si>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</si>
  <si>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</si>
  <si>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</si>
  <si>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</si>
  <si>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</si>
  <si>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</si>
  <si>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</si>
  <si>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</si>
  <si>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</si>
  <si>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</si>
  <si>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</si>
  <si>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</si>
  <si>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</si>
  <si>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</si>
  <si>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</si>
  <si>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</si>
  <si>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</si>
  <si>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</si>
  <si>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</si>
  <si>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</si>
  <si>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</si>
  <si>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</si>
  <si>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</si>
  <si>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</si>
  <si>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</si>
  <si>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</si>
  <si>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</si>
  <si>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</si>
  <si>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</si>
  <si>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</si>
  <si>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</si>
  <si>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</si>
  <si>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</si>
  <si>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</si>
  <si>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</si>
  <si>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</si>
  <si>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</si>
  <si>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</si>
  <si>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</si>
  <si>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</si>
  <si>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</si>
  <si>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</si>
  <si>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</si>
  <si>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</si>
  <si>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</si>
  <si>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</si>
  <si>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</si>
  <si>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</si>
  <si>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</si>
  <si>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</si>
  <si>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</si>
  <si>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</si>
  <si>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</si>
  <si>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</si>
  <si>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</si>
  <si>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</si>
  <si>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</si>
  <si>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</si>
  <si>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</si>
  <si>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</si>
  <si>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</si>
  <si>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</si>
  <si>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</si>
  <si>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</si>
  <si>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</si>
  <si>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</si>
  <si>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</si>
  <si>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</si>
  <si>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</si>
  <si>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</si>
  <si>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</si>
  <si>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</si>
  <si>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</si>
  <si>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</si>
  <si>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</si>
  <si>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</si>
  <si>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</si>
  <si>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</si>
  <si>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</si>
  <si>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</si>
  <si>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</si>
  <si>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</si>
  <si>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</si>
  <si>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</si>
  <si>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</si>
  <si>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</si>
  <si>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</si>
  <si>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</si>
  <si>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</si>
  <si>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</si>
  <si>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</si>
  <si>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</si>
  <si>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</si>
  <si>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</si>
  <si>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</si>
  <si>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</si>
  <si>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</si>
  <si>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</si>
  <si>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</si>
  <si>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</si>
  <si>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</si>
  <si>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</si>
  <si>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</si>
  <si>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</si>
  <si>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</si>
  <si>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</si>
  <si>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</si>
  <si>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</si>
  <si>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</si>
  <si>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</si>
  <si>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</si>
  <si>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</si>
  <si>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</si>
  <si>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</si>
  <si>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</si>
  <si>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</si>
  <si>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</si>
  <si>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</si>
  <si>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</si>
  <si>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</si>
  <si>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</si>
  <si>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</si>
  <si>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</si>
  <si>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</si>
  <si>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</si>
  <si>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</si>
  <si>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</si>
  <si>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</si>
  <si>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</si>
  <si>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</si>
  <si>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</si>
  <si>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</si>
  <si>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</si>
  <si>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</si>
  <si>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</si>
  <si>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</si>
  <si>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</si>
  <si>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</si>
  <si>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</si>
  <si>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</si>
  <si>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</si>
  <si>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</si>
  <si>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</si>
  <si>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</si>
  <si>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</si>
  <si>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</si>
  <si>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</si>
  <si>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</si>
  <si>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</si>
  <si>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</si>
  <si>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</si>
  <si>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</si>
  <si>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</si>
  <si>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</si>
  <si>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</si>
  <si>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</si>
  <si>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</si>
  <si>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</si>
  <si>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</si>
  <si>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</si>
  <si>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</si>
  <si>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</si>
  <si>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</si>
  <si>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</si>
  <si>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</si>
  <si>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</si>
  <si>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</si>
  <si>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</si>
  <si>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</si>
  <si>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</si>
  <si>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</si>
  <si>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</si>
  <si>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</si>
  <si>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</si>
  <si>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</si>
  <si>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</si>
  <si>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</si>
  <si>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</si>
  <si>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</si>
  <si>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</si>
  <si>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</si>
  <si>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</si>
  <si>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</si>
  <si>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</si>
  <si>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</si>
  <si>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</si>
  <si>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</si>
  <si>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</si>
  <si>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</si>
  <si>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</si>
  <si>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</si>
  <si>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</si>
  <si>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</si>
  <si>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</si>
  <si>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</si>
  <si>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</si>
  <si>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</si>
  <si>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</si>
  <si>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</si>
  <si>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</si>
  <si>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</si>
  <si>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</si>
  <si>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</si>
  <si>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</si>
  <si>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</si>
  <si>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</si>
  <si>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</si>
  <si>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</si>
  <si>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</si>
  <si>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</si>
  <si>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</si>
  <si>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</si>
  <si>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</si>
  <si>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</si>
  <si>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</si>
  <si>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</si>
  <si>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</si>
  <si>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</si>
  <si>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</si>
  <si>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</si>
  <si>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</si>
  <si>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</si>
  <si>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</si>
  <si>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</si>
  <si>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</si>
  <si>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</si>
  <si>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</si>
  <si>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</si>
  <si>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</si>
  <si>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</si>
  <si>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</si>
  <si>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</si>
  <si>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</si>
  <si>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</si>
  <si>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</si>
  <si>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</si>
  <si>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</si>
  <si>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</si>
  <si>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</si>
  <si>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</si>
  <si>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</si>
  <si>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</si>
  <si>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</si>
  <si>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</si>
  <si>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</si>
  <si>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</si>
  <si>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</si>
  <si>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</si>
  <si>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</si>
  <si>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</si>
  <si>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</si>
  <si>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</si>
  <si>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</si>
  <si>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</si>
  <si>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</si>
  <si>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</si>
  <si>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</si>
  <si>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</si>
  <si>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</si>
  <si>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</si>
  <si>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</si>
  <si>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</si>
  <si>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</si>
  <si>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</si>
  <si>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</si>
  <si>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</si>
  <si>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</si>
  <si>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</si>
  <si>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</si>
  <si>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</si>
  <si>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</si>
  <si>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</si>
  <si>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</si>
  <si>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</si>
  <si>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</si>
  <si>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</si>
  <si>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</si>
  <si>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</si>
  <si>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</si>
  <si>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</si>
  <si>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</si>
  <si>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</si>
  <si>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</si>
  <si>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</si>
  <si>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</si>
  <si>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</si>
  <si>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</si>
  <si>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</si>
  <si>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</si>
  <si>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</si>
  <si>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</si>
  <si>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</si>
  <si>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</si>
  <si>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</si>
  <si>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</si>
  <si>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</si>
  <si>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</si>
  <si>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</si>
  <si>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</si>
  <si>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</si>
  <si>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</si>
  <si>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</si>
  <si>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</si>
  <si>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</si>
  <si>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</si>
  <si>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</si>
  <si>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</si>
  <si>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</si>
  <si>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</si>
  <si>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</si>
  <si>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</si>
  <si>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</si>
  <si>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</si>
  <si>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</si>
  <si>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</si>
  <si>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</si>
  <si>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</si>
  <si>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</si>
  <si>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</si>
  <si>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</si>
  <si>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</si>
  <si>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</si>
  <si>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</si>
  <si>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</si>
  <si>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</si>
  <si>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</si>
  <si>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</si>
  <si>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</si>
  <si>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</si>
  <si>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</si>
  <si>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</si>
  <si>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</si>
  <si>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</si>
  <si>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</si>
  <si>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</si>
  <si>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</si>
  <si>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</si>
  <si>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</si>
  <si>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</si>
  <si>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</si>
  <si>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</si>
  <si>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</si>
  <si>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</si>
  <si>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</si>
  <si>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</si>
  <si>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</si>
  <si>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</si>
  <si>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</si>
  <si>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</si>
  <si>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</si>
  <si>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</si>
  <si>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</si>
  <si>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</si>
  <si>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</si>
  <si>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</si>
  <si>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</si>
  <si>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</si>
  <si>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</si>
  <si>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</si>
  <si>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</si>
  <si>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</si>
  <si>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</si>
  <si>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</si>
  <si>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</si>
  <si>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</si>
  <si>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</si>
  <si>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</si>
  <si>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</si>
  <si>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</si>
  <si>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</si>
  <si>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</si>
  <si>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</si>
  <si>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</si>
  <si>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</si>
  <si>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</si>
  <si>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</si>
  <si>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</si>
  <si>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</si>
  <si>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</si>
  <si>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</si>
  <si>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</si>
  <si>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</si>
  <si>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</si>
  <si>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</si>
  <si>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</si>
  <si>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</si>
  <si>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</si>
  <si>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</si>
  <si>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</si>
  <si>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</si>
  <si>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</si>
  <si>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</si>
  <si>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</si>
  <si>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</si>
  <si>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</si>
  <si>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</si>
  <si>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</si>
  <si>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</si>
  <si>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</si>
  <si>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</si>
  <si>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</si>
  <si>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</si>
  <si>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</si>
  <si>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</si>
  <si>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</si>
  <si>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</si>
  <si>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</si>
  <si>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</si>
  <si>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</si>
  <si>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</si>
  <si>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</si>
  <si>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</si>
  <si>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</si>
  <si>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</si>
  <si>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</si>
  <si>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</si>
  <si>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</si>
  <si>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</si>
  <si>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</si>
  <si>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</si>
  <si>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</si>
  <si>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</si>
  <si>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</si>
  <si>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</si>
  <si>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</si>
  <si>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</si>
  <si>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</si>
  <si>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</si>
  <si>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</si>
  <si>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</si>
  <si>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</si>
  <si>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</si>
  <si>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</si>
  <si>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</si>
  <si>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</si>
  <si>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</si>
  <si>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</si>
  <si>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</si>
  <si>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</si>
  <si>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</si>
  <si>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</si>
  <si>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</si>
  <si>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</si>
  <si>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</si>
  <si>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</si>
  <si>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</si>
  <si>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</si>
  <si>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</si>
  <si>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</si>
  <si>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</si>
  <si>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</si>
  <si>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</si>
  <si>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</si>
  <si>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</si>
  <si>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</si>
  <si>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</si>
  <si>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</si>
  <si>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</si>
  <si>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</si>
  <si>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</si>
  <si>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</si>
  <si>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</si>
  <si>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</si>
  <si>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</si>
  <si>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</si>
  <si>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</si>
  <si>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</si>
  <si>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</si>
  <si>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</si>
  <si>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</si>
  <si>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</si>
  <si>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</si>
  <si>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</si>
  <si>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</si>
  <si>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</si>
  <si>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</si>
  <si>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</si>
  <si>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</si>
  <si>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</si>
  <si>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</si>
  <si>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</si>
  <si>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ANTUN MIHANOVIĆ KLANJEC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</si>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</sst>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84380.58</v>
      </c>
      <c r="D2" s="7">
        <f>'PR-RAS'!E6</f>
        <v>90738.15</v>
      </c>
      <c r="E2" s="7">
        <v>0</v>
      </c>
      <c r="F2" s="7">
        <v>0</v>
      </c>
      <c r="G2" s="8">
        <f t="shared" ref="G2:G274" si="0">(B2/1000)*(C2*1+D2*2)</f>
        <v>265.85687999999999</v>
      </c>
      <c r="H2" s="8">
        <f t="shared" ref="H2:H274" si="1">ABS(C2-ROUND(C2,0))+ABS(D2-ROUND(D2,0))</f>
        <v>0.569999999992433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17661.78</v>
      </c>
      <c r="D45" s="2">
        <f>'PR-RAS'!E49</f>
        <v>18581.04</v>
      </c>
      <c r="E45" s="2">
        <v>0</v>
      </c>
      <c r="F45" s="2">
        <v>0</v>
      </c>
      <c r="G45" s="3">
        <f t="shared" si="0"/>
        <v>2412.2498399999999</v>
      </c>
      <c r="H45" s="3">
        <f t="shared" si="1"/>
        <v>0.26000000000203727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17661.78</v>
      </c>
      <c r="D64" s="2">
        <f>'PR-RAS'!E68</f>
        <v>18581.04</v>
      </c>
      <c r="E64" s="2">
        <v>0</v>
      </c>
      <c r="F64" s="2">
        <v>0</v>
      </c>
      <c r="G64" s="3">
        <f t="shared" si="0"/>
        <v>3453.9031800000002</v>
      </c>
      <c r="H64" s="3">
        <f t="shared" si="1"/>
        <v>0.26000000000203727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17661.78</v>
      </c>
      <c r="D65" s="2">
        <f>'PR-RAS'!E69</f>
        <v>18581.04</v>
      </c>
      <c r="E65" s="2">
        <v>0</v>
      </c>
      <c r="F65" s="2">
        <v>0</v>
      </c>
      <c r="G65" s="3">
        <f t="shared" si="0"/>
        <v>3508.7270400000002</v>
      </c>
      <c r="H65" s="3">
        <f t="shared" si="1"/>
        <v>0.26000000000203727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968.81</v>
      </c>
      <c r="D121" s="2">
        <f>'PR-RAS'!E125</f>
        <v>997</v>
      </c>
      <c r="E121" s="2">
        <v>0</v>
      </c>
      <c r="F121" s="2">
        <v>0</v>
      </c>
      <c r="G121" s="3">
        <f t="shared" si="0"/>
        <v>355.53719999999998</v>
      </c>
      <c r="H121" s="3">
        <f t="shared" si="1"/>
        <v>0.19000000000005457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968.81</v>
      </c>
      <c r="D122" s="2">
        <f>'PR-RAS'!E126</f>
        <v>997</v>
      </c>
      <c r="E122" s="2">
        <v>0</v>
      </c>
      <c r="F122" s="2">
        <v>0</v>
      </c>
      <c r="G122" s="3">
        <f t="shared" si="0"/>
        <v>358.50000999999997</v>
      </c>
      <c r="H122" s="3">
        <f t="shared" si="1"/>
        <v>0.19000000000005457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968.81</v>
      </c>
      <c r="D124" s="2">
        <f>'PR-RAS'!E128</f>
        <v>997</v>
      </c>
      <c r="E124" s="2">
        <v>0</v>
      </c>
      <c r="F124" s="2">
        <v>0</v>
      </c>
      <c r="G124" s="3">
        <f t="shared" si="0"/>
        <v>364.42563000000001</v>
      </c>
      <c r="H124" s="3">
        <f t="shared" si="1"/>
        <v>0.19000000000005457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65749.990000000005</v>
      </c>
      <c r="D130" s="2">
        <f>'PR-RAS'!E134</f>
        <v>71160.11</v>
      </c>
      <c r="E130" s="2">
        <v>0</v>
      </c>
      <c r="F130" s="2">
        <v>0</v>
      </c>
      <c r="G130" s="3">
        <f t="shared" si="0"/>
        <v>26841.057090000002</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65749.990000000005</v>
      </c>
      <c r="D131" s="2">
        <f>'PR-RAS'!E135</f>
        <v>71160.11</v>
      </c>
      <c r="E131" s="2">
        <v>0</v>
      </c>
      <c r="F131" s="2">
        <v>0</v>
      </c>
      <c r="G131" s="3">
        <f t="shared" si="0"/>
        <v>27049.127300000004</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65749.990000000005</v>
      </c>
      <c r="D132" s="2">
        <f>'PR-RAS'!E136</f>
        <v>71160.11</v>
      </c>
      <c r="E132" s="2">
        <v>0</v>
      </c>
      <c r="F132" s="2">
        <v>0</v>
      </c>
      <c r="G132" s="3">
        <f t="shared" si="0"/>
        <v>27257.197510000005</v>
      </c>
      <c r="H132" s="3">
        <f t="shared" si="1"/>
        <v>0.11999999999534339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79525.600000000006</v>
      </c>
      <c r="D148" s="2">
        <f>'PR-RAS'!E152</f>
        <v>89364.75999999998</v>
      </c>
      <c r="E148" s="2">
        <v>0</v>
      </c>
      <c r="F148" s="2">
        <v>0</v>
      </c>
      <c r="G148" s="3">
        <f t="shared" si="0"/>
        <v>37963.502639999992</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41258.94</v>
      </c>
      <c r="D149" s="2">
        <f>'PR-RAS'!E153</f>
        <v>50730.239999999998</v>
      </c>
      <c r="E149" s="2">
        <v>0</v>
      </c>
      <c r="F149" s="2">
        <v>0</v>
      </c>
      <c r="G149" s="3">
        <f t="shared" si="0"/>
        <v>21122.474159999998</v>
      </c>
      <c r="H149" s="3">
        <f t="shared" si="1"/>
        <v>0.29999999999563443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31981.919999999998</v>
      </c>
      <c r="D150" s="2">
        <f>'PR-RAS'!E154</f>
        <v>39596.81</v>
      </c>
      <c r="E150" s="2">
        <v>0</v>
      </c>
      <c r="F150" s="2">
        <v>0</v>
      </c>
      <c r="G150" s="3">
        <f t="shared" si="0"/>
        <v>16565.155459999998</v>
      </c>
      <c r="H150" s="3">
        <f t="shared" si="1"/>
        <v>0.27000000000407454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31981.919999999998</v>
      </c>
      <c r="D151" s="2">
        <f>'PR-RAS'!E155</f>
        <v>39596.81</v>
      </c>
      <c r="E151" s="2">
        <v>0</v>
      </c>
      <c r="F151" s="2">
        <v>0</v>
      </c>
      <c r="G151" s="3">
        <f t="shared" si="0"/>
        <v>16676.330999999998</v>
      </c>
      <c r="H151" s="3">
        <f t="shared" si="1"/>
        <v>0.27000000000407454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4000</v>
      </c>
      <c r="D155" s="2">
        <f>'PR-RAS'!E159</f>
        <v>4600</v>
      </c>
      <c r="E155" s="2">
        <v>0</v>
      </c>
      <c r="F155" s="2">
        <v>0</v>
      </c>
      <c r="G155" s="3">
        <f t="shared" si="0"/>
        <v>2032.8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5277.02</v>
      </c>
      <c r="D156" s="2">
        <f>'PR-RAS'!E160</f>
        <v>6533.43</v>
      </c>
      <c r="E156" s="2">
        <v>0</v>
      </c>
      <c r="F156" s="2">
        <v>0</v>
      </c>
      <c r="G156" s="3">
        <f t="shared" si="0"/>
        <v>2843.3014000000003</v>
      </c>
      <c r="H156" s="3">
        <f t="shared" si="1"/>
        <v>0.4500000000007276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5277.02</v>
      </c>
      <c r="D158" s="2">
        <f>'PR-RAS'!E162</f>
        <v>6533.43</v>
      </c>
      <c r="E158" s="2">
        <v>0</v>
      </c>
      <c r="F158" s="2">
        <v>0</v>
      </c>
      <c r="G158" s="3">
        <f t="shared" si="0"/>
        <v>2879.9891600000001</v>
      </c>
      <c r="H158" s="3">
        <f t="shared" si="1"/>
        <v>0.4500000000007276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37712.67</v>
      </c>
      <c r="D160" s="2">
        <f>'PR-RAS'!E164</f>
        <v>38057.649999999994</v>
      </c>
      <c r="E160" s="2">
        <v>0</v>
      </c>
      <c r="F160" s="2">
        <v>0</v>
      </c>
      <c r="G160" s="3">
        <f t="shared" si="0"/>
        <v>18098.647229999999</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1906.46</v>
      </c>
      <c r="D161" s="2">
        <f>'PR-RAS'!E165</f>
        <v>980.4</v>
      </c>
      <c r="E161" s="2">
        <v>0</v>
      </c>
      <c r="F161" s="2">
        <v>0</v>
      </c>
      <c r="G161" s="3">
        <f t="shared" si="0"/>
        <v>618.76160000000004</v>
      </c>
      <c r="H161" s="3">
        <f t="shared" si="1"/>
        <v>0.86000000000001364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950.86</v>
      </c>
      <c r="D163" s="2">
        <f>'PR-RAS'!E167</f>
        <v>980.4</v>
      </c>
      <c r="E163" s="2">
        <v>0</v>
      </c>
      <c r="F163" s="2">
        <v>0</v>
      </c>
      <c r="G163" s="3">
        <f t="shared" si="0"/>
        <v>471.68892</v>
      </c>
      <c r="H163" s="3">
        <f t="shared" si="1"/>
        <v>0.53999999999996362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955.6</v>
      </c>
      <c r="D164" s="2">
        <f>'PR-RAS'!E168</f>
        <v>0</v>
      </c>
      <c r="E164" s="2">
        <v>0</v>
      </c>
      <c r="F164" s="2">
        <v>0</v>
      </c>
      <c r="G164" s="3">
        <f t="shared" si="0"/>
        <v>155.7628</v>
      </c>
      <c r="H164" s="3">
        <f t="shared" si="1"/>
        <v>0.39999999999997726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22272.600000000002</v>
      </c>
      <c r="D166" s="2">
        <f>'PR-RAS'!E170</f>
        <v>21569.46</v>
      </c>
      <c r="E166" s="2">
        <v>0</v>
      </c>
      <c r="F166" s="2">
        <v>0</v>
      </c>
      <c r="G166" s="3">
        <f t="shared" si="0"/>
        <v>10792.900800000001</v>
      </c>
      <c r="H166" s="3">
        <f t="shared" si="1"/>
        <v>0.8599999999969441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16710.7</v>
      </c>
      <c r="D167" s="2">
        <f>'PR-RAS'!E171</f>
        <v>16568.55</v>
      </c>
      <c r="E167" s="2">
        <v>0</v>
      </c>
      <c r="F167" s="2">
        <v>0</v>
      </c>
      <c r="G167" s="3">
        <f t="shared" si="0"/>
        <v>8274.7348000000002</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4220.0600000000004</v>
      </c>
      <c r="D169" s="2">
        <f>'PR-RAS'!E173</f>
        <v>4830.16</v>
      </c>
      <c r="E169" s="2">
        <v>0</v>
      </c>
      <c r="F169" s="2">
        <v>0</v>
      </c>
      <c r="G169" s="3">
        <f t="shared" si="0"/>
        <v>2331.9038400000004</v>
      </c>
      <c r="H169" s="3">
        <f t="shared" si="1"/>
        <v>0.22000000000025466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60</v>
      </c>
      <c r="D170" s="2">
        <f>'PR-RAS'!E174</f>
        <v>0</v>
      </c>
      <c r="E170" s="2">
        <v>0</v>
      </c>
      <c r="F170" s="2">
        <v>0</v>
      </c>
      <c r="G170" s="3">
        <f t="shared" si="0"/>
        <v>10.14</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1281.8399999999999</v>
      </c>
      <c r="D171" s="2">
        <f>'PR-RAS'!E175</f>
        <v>170.75</v>
      </c>
      <c r="E171" s="2">
        <v>0</v>
      </c>
      <c r="F171" s="2">
        <v>0</v>
      </c>
      <c r="G171" s="3">
        <f t="shared" si="0"/>
        <v>275.96780000000001</v>
      </c>
      <c r="H171" s="3">
        <f t="shared" si="1"/>
        <v>0.41000000000008185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11920.76</v>
      </c>
      <c r="D174" s="2">
        <f>'PR-RAS'!E178</f>
        <v>13956.09</v>
      </c>
      <c r="E174" s="2">
        <v>0</v>
      </c>
      <c r="F174" s="2">
        <v>0</v>
      </c>
      <c r="G174" s="3">
        <f t="shared" si="0"/>
        <v>6891.0986199999998</v>
      </c>
      <c r="H174" s="3">
        <f t="shared" si="1"/>
        <v>0.32999999999992724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851.6</v>
      </c>
      <c r="D175" s="2">
        <f>'PR-RAS'!E179</f>
        <v>933.72</v>
      </c>
      <c r="E175" s="2">
        <v>0</v>
      </c>
      <c r="F175" s="2">
        <v>0</v>
      </c>
      <c r="G175" s="3">
        <f t="shared" si="0"/>
        <v>473.11295999999999</v>
      </c>
      <c r="H175" s="3">
        <f t="shared" si="1"/>
        <v>0.67999999999994998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197.13</v>
      </c>
      <c r="D176" s="2">
        <f>'PR-RAS'!E180</f>
        <v>259.88</v>
      </c>
      <c r="E176" s="2">
        <v>0</v>
      </c>
      <c r="F176" s="2">
        <v>0</v>
      </c>
      <c r="G176" s="3">
        <f t="shared" si="0"/>
        <v>125.45574999999999</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602.32000000000005</v>
      </c>
      <c r="D178" s="2">
        <f>'PR-RAS'!E182</f>
        <v>1067.44</v>
      </c>
      <c r="E178" s="2">
        <v>0</v>
      </c>
      <c r="F178" s="2">
        <v>0</v>
      </c>
      <c r="G178" s="3">
        <f t="shared" si="0"/>
        <v>484.48440000000005</v>
      </c>
      <c r="H178" s="3">
        <f t="shared" si="1"/>
        <v>0.76000000000010459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3484.49</v>
      </c>
      <c r="D181" s="2">
        <f>'PR-RAS'!E185</f>
        <v>2975.93</v>
      </c>
      <c r="E181" s="2">
        <v>0</v>
      </c>
      <c r="F181" s="2">
        <v>0</v>
      </c>
      <c r="G181" s="3">
        <f t="shared" si="0"/>
        <v>1698.5429999999997</v>
      </c>
      <c r="H181" s="3">
        <f t="shared" si="1"/>
        <v>0.55999999999994543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1812.25</v>
      </c>
      <c r="D182" s="2">
        <f>'PR-RAS'!E186</f>
        <v>2779.12</v>
      </c>
      <c r="E182" s="2">
        <v>0</v>
      </c>
      <c r="F182" s="2">
        <v>0</v>
      </c>
      <c r="G182" s="3">
        <f t="shared" si="0"/>
        <v>1334.0586899999998</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4972.97</v>
      </c>
      <c r="D183" s="2">
        <f>'PR-RAS'!E187</f>
        <v>5940</v>
      </c>
      <c r="E183" s="2">
        <v>0</v>
      </c>
      <c r="F183" s="2">
        <v>0</v>
      </c>
      <c r="G183" s="3">
        <f t="shared" si="0"/>
        <v>3067.2405400000002</v>
      </c>
      <c r="H183" s="3">
        <f t="shared" si="1"/>
        <v>2.9999999999745341E-2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1612.85</v>
      </c>
      <c r="D190" s="2">
        <f>'PR-RAS'!E194</f>
        <v>1551.7</v>
      </c>
      <c r="E190" s="2">
        <v>0</v>
      </c>
      <c r="F190" s="2">
        <v>0</v>
      </c>
      <c r="G190" s="3">
        <f t="shared" si="0"/>
        <v>891.37125000000003</v>
      </c>
      <c r="H190" s="3">
        <f t="shared" si="1"/>
        <v>0.45000000000004547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670.8</v>
      </c>
      <c r="D193" s="2">
        <f>'PR-RAS'!E197</f>
        <v>768.69</v>
      </c>
      <c r="E193" s="2">
        <v>0</v>
      </c>
      <c r="F193" s="2">
        <v>0</v>
      </c>
      <c r="G193" s="3">
        <f t="shared" si="0"/>
        <v>423.97056000000009</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942.05</v>
      </c>
      <c r="D197" s="2">
        <f>'PR-RAS'!E201</f>
        <v>783.01</v>
      </c>
      <c r="E197" s="2">
        <v>0</v>
      </c>
      <c r="F197" s="2">
        <v>0</v>
      </c>
      <c r="G197" s="3">
        <f t="shared" si="0"/>
        <v>491.58171999999996</v>
      </c>
      <c r="H197" s="3">
        <f t="shared" si="1"/>
        <v>5.999999999994543E-2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553.99</v>
      </c>
      <c r="D198" s="2">
        <f>'PR-RAS'!E202</f>
        <v>576.87</v>
      </c>
      <c r="E198" s="2">
        <v>0</v>
      </c>
      <c r="F198" s="2">
        <v>0</v>
      </c>
      <c r="G198" s="3">
        <f t="shared" si="0"/>
        <v>336.42281000000003</v>
      </c>
      <c r="H198" s="3">
        <f t="shared" si="1"/>
        <v>0.13999999999998636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553.99</v>
      </c>
      <c r="D212" s="2">
        <f>'PR-RAS'!E216</f>
        <v>576.87</v>
      </c>
      <c r="E212" s="2">
        <v>0</v>
      </c>
      <c r="F212" s="2">
        <v>0</v>
      </c>
      <c r="G212" s="3">
        <f t="shared" si="0"/>
        <v>360.33103</v>
      </c>
      <c r="H212" s="3">
        <f t="shared" si="1"/>
        <v>0.13999999999998636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553.99</v>
      </c>
      <c r="D213" s="2">
        <f>'PR-RAS'!E217</f>
        <v>576.87</v>
      </c>
      <c r="E213" s="2">
        <v>0</v>
      </c>
      <c r="F213" s="2">
        <v>0</v>
      </c>
      <c r="G213" s="3">
        <f t="shared" si="0"/>
        <v>362.03875999999997</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79525.600000000006</v>
      </c>
      <c r="D295" s="2">
        <f>'PR-RAS'!E299</f>
        <v>89364.75999999998</v>
      </c>
      <c r="E295" s="2">
        <v>0</v>
      </c>
      <c r="F295" s="2">
        <v>0</v>
      </c>
      <c r="G295" s="3">
        <f t="shared" si="12"/>
        <v>75927.005279999983</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4854.9799999999959</v>
      </c>
      <c r="D296" s="2">
        <f>'PR-RAS'!E300</f>
        <v>1373.390000000014</v>
      </c>
      <c r="E296" s="2">
        <v>0</v>
      </c>
      <c r="F296" s="2">
        <v>0</v>
      </c>
      <c r="G296" s="3">
        <f t="shared" si="12"/>
        <v>2242.519200000007</v>
      </c>
      <c r="H296" s="3">
        <f t="shared" si="13"/>
        <v>0.41000000001804437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2469.0100000000002</v>
      </c>
      <c r="D298" s="2">
        <f>'PR-RAS'!E302</f>
        <v>7323.99</v>
      </c>
      <c r="E298" s="2">
        <v>0</v>
      </c>
      <c r="F298" s="2">
        <v>0</v>
      </c>
      <c r="G298" s="3">
        <f t="shared" si="12"/>
        <v>5083.7460299999993</v>
      </c>
      <c r="H298" s="3">
        <f t="shared" si="13"/>
        <v>2.0000000000436557E-2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4812.5</v>
      </c>
      <c r="D355" s="2">
        <f>'PR-RAS'!E360</f>
        <v>0</v>
      </c>
      <c r="E355" s="2">
        <v>0</v>
      </c>
      <c r="F355" s="2">
        <v>0</v>
      </c>
      <c r="G355" s="3">
        <f t="shared" si="12"/>
        <v>1703.625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4812.5</v>
      </c>
      <c r="D368" s="2">
        <f>'PR-RAS'!E373</f>
        <v>0</v>
      </c>
      <c r="E368" s="2">
        <v>0</v>
      </c>
      <c r="F368" s="2">
        <v>0</v>
      </c>
      <c r="G368" s="3">
        <f t="shared" si="12"/>
        <v>1766.1875</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2000</v>
      </c>
      <c r="D374" s="2">
        <f>'PR-RAS'!E379</f>
        <v>0</v>
      </c>
      <c r="E374" s="2">
        <v>0</v>
      </c>
      <c r="F374" s="2">
        <v>0</v>
      </c>
      <c r="G374" s="3">
        <f t="shared" si="12"/>
        <v>746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2000</v>
      </c>
      <c r="D375" s="2">
        <f>'PR-RAS'!E380</f>
        <v>0</v>
      </c>
      <c r="E375" s="2">
        <v>0</v>
      </c>
      <c r="F375" s="2">
        <v>0</v>
      </c>
      <c r="G375" s="3">
        <f t="shared" si="12"/>
        <v>748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2812.5</v>
      </c>
      <c r="D396" s="2">
        <f>'PR-RAS'!E401</f>
        <v>0</v>
      </c>
      <c r="E396" s="2">
        <v>0</v>
      </c>
      <c r="F396" s="2">
        <v>0</v>
      </c>
      <c r="G396" s="3">
        <f t="shared" si="12"/>
        <v>1110.9375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2812.5</v>
      </c>
      <c r="D398" s="2">
        <f>'PR-RAS'!E403</f>
        <v>0</v>
      </c>
      <c r="E398" s="2">
        <v>0</v>
      </c>
      <c r="F398" s="2">
        <v>0</v>
      </c>
      <c r="G398" s="3">
        <f t="shared" si="12"/>
        <v>1116.5625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4812.5</v>
      </c>
      <c r="D413" s="2">
        <f>'PR-RAS'!E418</f>
        <v>0</v>
      </c>
      <c r="E413" s="2">
        <v>0</v>
      </c>
      <c r="F413" s="2">
        <v>0</v>
      </c>
      <c r="G413" s="3">
        <f t="shared" si="12"/>
        <v>1982.75</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4812.5</v>
      </c>
      <c r="E415" s="2">
        <v>0</v>
      </c>
      <c r="F415" s="2">
        <v>0</v>
      </c>
      <c r="G415" s="3">
        <f t="shared" si="12"/>
        <v>3984.75</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84380.58</v>
      </c>
      <c r="D417" s="2">
        <f>'PR-RAS'!E422</f>
        <v>90738.15</v>
      </c>
      <c r="E417" s="2">
        <v>0</v>
      </c>
      <c r="F417" s="2">
        <v>0</v>
      </c>
      <c r="G417" s="3">
        <f t="shared" si="12"/>
        <v>110596.46208</v>
      </c>
      <c r="H417" s="3">
        <f t="shared" si="13"/>
        <v>0.569999999992433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84338.1</v>
      </c>
      <c r="D418" s="2">
        <f>'PR-RAS'!E423</f>
        <v>89364.75999999998</v>
      </c>
      <c r="E418" s="2">
        <v>0</v>
      </c>
      <c r="F418" s="2">
        <v>0</v>
      </c>
      <c r="G418" s="3">
        <f t="shared" si="12"/>
        <v>109699.19753999999</v>
      </c>
      <c r="H418" s="3">
        <f t="shared" si="13"/>
        <v>0.34000000002561137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42.479999999995925</v>
      </c>
      <c r="D419" s="2">
        <f>'PR-RAS'!E424</f>
        <v>1373.390000000014</v>
      </c>
      <c r="E419" s="2">
        <v>0</v>
      </c>
      <c r="F419" s="2">
        <v>0</v>
      </c>
      <c r="G419" s="3">
        <f t="shared" si="12"/>
        <v>1165.91068000001</v>
      </c>
      <c r="H419" s="3">
        <f t="shared" si="13"/>
        <v>0.8700000000098953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2469.0100000000002</v>
      </c>
      <c r="D421" s="2">
        <f>'PR-RAS'!E426</f>
        <v>2511.4899999999998</v>
      </c>
      <c r="E421" s="2">
        <v>0</v>
      </c>
      <c r="F421" s="2">
        <v>0</v>
      </c>
      <c r="G421" s="3">
        <f t="shared" si="12"/>
        <v>3146.6358</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84380.58</v>
      </c>
      <c r="D637" s="2">
        <f>'PR-RAS'!E643</f>
        <v>90738.15</v>
      </c>
      <c r="E637" s="2">
        <v>0</v>
      </c>
      <c r="F637" s="2">
        <v>0</v>
      </c>
      <c r="G637" s="3">
        <f t="shared" si="14"/>
        <v>169084.97568</v>
      </c>
      <c r="H637" s="3">
        <f t="shared" si="15"/>
        <v>0.569999999992433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84338.1</v>
      </c>
      <c r="D638" s="2">
        <f>'PR-RAS'!E644</f>
        <v>89364.75999999998</v>
      </c>
      <c r="E638" s="2">
        <v>0</v>
      </c>
      <c r="F638" s="2">
        <v>0</v>
      </c>
      <c r="G638" s="3">
        <f t="shared" si="14"/>
        <v>167574.07394</v>
      </c>
      <c r="H638" s="3">
        <f t="shared" si="15"/>
        <v>0.34000000002561137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42.479999999995925</v>
      </c>
      <c r="D639" s="2">
        <f>'PR-RAS'!E645</f>
        <v>1373.390000000014</v>
      </c>
      <c r="E639" s="2">
        <v>0</v>
      </c>
      <c r="F639" s="2">
        <v>0</v>
      </c>
      <c r="G639" s="3">
        <f t="shared" si="14"/>
        <v>1779.5478800000153</v>
      </c>
      <c r="H639" s="3">
        <f t="shared" si="15"/>
        <v>0.8700000000098953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2469.0100000000002</v>
      </c>
      <c r="D641" s="2">
        <f>'PR-RAS'!E647</f>
        <v>2511.4899999999998</v>
      </c>
      <c r="E641" s="2">
        <v>0</v>
      </c>
      <c r="F641" s="2">
        <v>0</v>
      </c>
      <c r="G641" s="3">
        <f t="shared" si="14"/>
        <v>4794.8735999999999</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2511.4899999999961</v>
      </c>
      <c r="D643" s="2">
        <f>'PR-RAS'!E649</f>
        <v>3884.8800000000138</v>
      </c>
      <c r="E643" s="2">
        <v>0</v>
      </c>
      <c r="F643" s="2">
        <v>0</v>
      </c>
      <c r="G643" s="3">
        <f t="shared" si="14"/>
        <v>6600.5625000000155</v>
      </c>
      <c r="H643" s="3">
        <f t="shared" si="15"/>
        <v>0.60999999998239218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1112.6199999999999</v>
      </c>
      <c r="D645" s="2">
        <f>'PR-RAS'!E651</f>
        <v>0</v>
      </c>
      <c r="E645" s="2">
        <v>0</v>
      </c>
      <c r="F645" s="2">
        <v>0</v>
      </c>
      <c r="G645" s="3">
        <f t="shared" si="14"/>
        <v>716.52727999999991</v>
      </c>
      <c r="H645" s="3">
        <f t="shared" si="15"/>
        <v>0.38000000000010914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2901.44</v>
      </c>
      <c r="D646" s="2">
        <f>'PR-RAS'!E653</f>
        <v>4204.1499999999996</v>
      </c>
      <c r="E646" s="2">
        <v>0</v>
      </c>
      <c r="F646" s="2">
        <v>0</v>
      </c>
      <c r="G646" s="3">
        <f t="shared" si="14"/>
        <v>7294.7822999999999</v>
      </c>
      <c r="H646" s="3">
        <f t="shared" si="15"/>
        <v>0.58999999999969077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86295.78</v>
      </c>
      <c r="D647" s="2">
        <f>'PR-RAS'!E654</f>
        <v>92678.55</v>
      </c>
      <c r="E647" s="2">
        <v>0</v>
      </c>
      <c r="F647" s="2">
        <v>0</v>
      </c>
      <c r="G647" s="3">
        <f t="shared" si="14"/>
        <v>175487.76048</v>
      </c>
      <c r="H647" s="3">
        <f t="shared" si="15"/>
        <v>0.66999999999825377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84993.07</v>
      </c>
      <c r="D648" s="2">
        <f>'PR-RAS'!E655</f>
        <v>96882.7</v>
      </c>
      <c r="E648" s="2">
        <v>0</v>
      </c>
      <c r="F648" s="2">
        <v>0</v>
      </c>
      <c r="G648" s="3">
        <f t="shared" si="14"/>
        <v>180356.73009</v>
      </c>
      <c r="H648" s="3">
        <f t="shared" si="15"/>
        <v>0.3700000000098953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4204.1499999999942</v>
      </c>
      <c r="D649" s="2">
        <f>'PR-RAS'!E656</f>
        <v>0</v>
      </c>
      <c r="E649" s="2">
        <v>0</v>
      </c>
      <c r="F649" s="2">
        <v>0</v>
      </c>
      <c r="G649" s="3">
        <f t="shared" si="14"/>
        <v>2724.2891999999965</v>
      </c>
      <c r="H649" s="3">
        <f t="shared" si="15"/>
        <v>0.14999999999417923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12900</v>
      </c>
      <c r="D676" s="2">
        <f>'PR-RAS'!E683</f>
        <v>13500</v>
      </c>
      <c r="E676" s="2">
        <v>0</v>
      </c>
      <c r="F676" s="2">
        <v>0</v>
      </c>
      <c r="G676" s="3">
        <f t="shared" si="14"/>
        <v>26932.5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4761.78</v>
      </c>
      <c r="D677" s="2">
        <f>'PR-RAS'!E684</f>
        <v>5081.04</v>
      </c>
      <c r="E677" s="2">
        <v>0</v>
      </c>
      <c r="F677" s="2">
        <v>0</v>
      </c>
      <c r="G677" s="3">
        <f t="shared" si="14"/>
        <v>10088.52936</v>
      </c>
      <c r="H677" s="3">
        <f t="shared" si="15"/>
        <v>0.26000000000021828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950.86</v>
      </c>
      <c r="D727" s="2">
        <f>'PR-RAS'!E734</f>
        <v>980.4</v>
      </c>
      <c r="E727" s="2">
        <v>0</v>
      </c>
      <c r="F727" s="2">
        <v>0</v>
      </c>
      <c r="G727" s="3">
        <f t="shared" si="14"/>
        <v>2113.8651599999998</v>
      </c>
      <c r="H727" s="3">
        <f t="shared" si="15"/>
        <v>0.53999999999996362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936.69</v>
      </c>
      <c r="D730" s="2">
        <f>'PR-RAS'!E737</f>
        <v>451.38</v>
      </c>
      <c r="E730" s="2">
        <v>0</v>
      </c>
      <c r="F730" s="2">
        <v>0</v>
      </c>
      <c r="G730" s="3">
        <f t="shared" si="14"/>
        <v>1340.9590499999999</v>
      </c>
      <c r="H730" s="3">
        <f t="shared" si="15"/>
        <v>0.68999999999994088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1300.8</v>
      </c>
      <c r="D731" s="2">
        <f>'PR-RAS'!E738</f>
        <v>1300.8</v>
      </c>
      <c r="E731" s="2">
        <v>0</v>
      </c>
      <c r="F731" s="2">
        <v>0</v>
      </c>
      <c r="G731" s="3">
        <f t="shared" si="14"/>
        <v>2848.7519999999995</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307518.10000000003</v>
      </c>
      <c r="D1011" s="7">
        <f>BILANCA!E6</f>
        <v>302912.23000000004</v>
      </c>
      <c r="E1011" s="7">
        <v>0</v>
      </c>
      <c r="F1011" s="7">
        <v>0</v>
      </c>
      <c r="G1011" s="8">
        <f t="shared" ref="G1011:G1306" si="38">B1011/1000*C1011+B1011/500*D1011</f>
        <v>913.34256000000005</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302201.33</v>
      </c>
      <c r="D1012" s="2">
        <f>BILANCA!E7</f>
        <v>296220.86000000004</v>
      </c>
      <c r="E1012" s="2">
        <v>0</v>
      </c>
      <c r="F1012" s="2">
        <v>0</v>
      </c>
      <c r="G1012" s="3">
        <f t="shared" si="38"/>
        <v>1789.2861000000003</v>
      </c>
      <c r="H1012" s="3">
        <f t="shared" si="35"/>
        <v>0.46999999997206032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302201.33</v>
      </c>
      <c r="D1017" s="2">
        <f>BILANCA!E12</f>
        <v>296220.86000000004</v>
      </c>
      <c r="E1017" s="2">
        <v>0</v>
      </c>
      <c r="F1017" s="2">
        <v>0</v>
      </c>
      <c r="G1017" s="3">
        <f t="shared" si="38"/>
        <v>6262.5013500000005</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255158.24000000002</v>
      </c>
      <c r="D1018" s="2">
        <f>BILANCA!E13</f>
        <v>250758.96000000002</v>
      </c>
      <c r="E1018" s="2">
        <v>0</v>
      </c>
      <c r="F1018" s="2">
        <v>0</v>
      </c>
      <c r="G1018" s="3">
        <f t="shared" si="38"/>
        <v>6053.4092800000008</v>
      </c>
      <c r="H1018" s="3">
        <f t="shared" si="35"/>
        <v>0.27999999999883585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351942.39</v>
      </c>
      <c r="D1020" s="2">
        <f>BILANCA!E15</f>
        <v>351942.39</v>
      </c>
      <c r="E1020" s="2">
        <v>0</v>
      </c>
      <c r="F1020" s="2">
        <v>0</v>
      </c>
      <c r="G1020" s="3">
        <f t="shared" si="38"/>
        <v>10558.271700000001</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96784.15</v>
      </c>
      <c r="D1023" s="2">
        <f>BILANCA!E18</f>
        <v>101183.43</v>
      </c>
      <c r="E1023" s="2">
        <v>0</v>
      </c>
      <c r="F1023" s="2">
        <v>0</v>
      </c>
      <c r="G1023" s="3">
        <f t="shared" si="38"/>
        <v>3888.9631299999996</v>
      </c>
      <c r="H1023" s="3">
        <f t="shared" si="35"/>
        <v>0.57999999998719431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43090.880000000005</v>
      </c>
      <c r="D1024" s="2">
        <f>BILANCA!E19</f>
        <v>42330.009999999995</v>
      </c>
      <c r="E1024" s="2">
        <v>0</v>
      </c>
      <c r="F1024" s="2">
        <v>0</v>
      </c>
      <c r="G1024" s="3">
        <f t="shared" si="38"/>
        <v>1788.5126</v>
      </c>
      <c r="H1024" s="3">
        <f t="shared" si="35"/>
        <v>0.1299999999901047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60465.08</v>
      </c>
      <c r="D1025" s="2">
        <f>BILANCA!E20</f>
        <v>60465.08</v>
      </c>
      <c r="E1025" s="2">
        <v>0</v>
      </c>
      <c r="F1025" s="2">
        <v>0</v>
      </c>
      <c r="G1025" s="3">
        <f t="shared" si="38"/>
        <v>2720.9285999999997</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1018.7</v>
      </c>
      <c r="D1026" s="2">
        <f>BILANCA!E21</f>
        <v>1018.7</v>
      </c>
      <c r="E1026" s="2">
        <v>0</v>
      </c>
      <c r="F1026" s="2">
        <v>0</v>
      </c>
      <c r="G1026" s="3">
        <f t="shared" si="38"/>
        <v>48.897600000000011</v>
      </c>
      <c r="H1026" s="3">
        <f t="shared" si="35"/>
        <v>0.59999999999990905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1589.36</v>
      </c>
      <c r="D1027" s="2">
        <f>BILANCA!E22</f>
        <v>1589.36</v>
      </c>
      <c r="E1027" s="2">
        <v>0</v>
      </c>
      <c r="F1027" s="2">
        <v>0</v>
      </c>
      <c r="G1027" s="3">
        <f t="shared" si="38"/>
        <v>81.057360000000003</v>
      </c>
      <c r="H1027" s="3">
        <f t="shared" si="35"/>
        <v>0.71999999999979991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19982.259999999998</v>
      </c>
      <c r="D1033" s="2">
        <f>BILANCA!E28</f>
        <v>20743.13</v>
      </c>
      <c r="E1033" s="2">
        <v>0</v>
      </c>
      <c r="F1033" s="2">
        <v>0</v>
      </c>
      <c r="G1033" s="3">
        <f t="shared" si="38"/>
        <v>1413.7759599999999</v>
      </c>
      <c r="H1033" s="3">
        <f t="shared" si="35"/>
        <v>0.38999999999941792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3952.2099999999996</v>
      </c>
      <c r="D1050" s="2">
        <f>BILANCA!E45</f>
        <v>3131.89</v>
      </c>
      <c r="E1050" s="2">
        <v>0</v>
      </c>
      <c r="F1050" s="2">
        <v>0</v>
      </c>
      <c r="G1050" s="3">
        <f t="shared" si="38"/>
        <v>408.63959999999997</v>
      </c>
      <c r="H1050" s="3">
        <f t="shared" si="35"/>
        <v>0.31999999999970896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4127.99</v>
      </c>
      <c r="D1052" s="2">
        <f>BILANCA!E47</f>
        <v>4127.99</v>
      </c>
      <c r="E1052" s="2">
        <v>0</v>
      </c>
      <c r="F1052" s="2">
        <v>0</v>
      </c>
      <c r="G1052" s="3">
        <f t="shared" si="38"/>
        <v>520.12674000000004</v>
      </c>
      <c r="H1052" s="3">
        <f t="shared" si="35"/>
        <v>2.0000000000436557E-2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175.78</v>
      </c>
      <c r="D1055" s="2">
        <f>BILANCA!E50</f>
        <v>996.1</v>
      </c>
      <c r="E1055" s="2">
        <v>0</v>
      </c>
      <c r="F1055" s="2">
        <v>0</v>
      </c>
      <c r="G1055" s="3">
        <f t="shared" si="38"/>
        <v>97.559100000000001</v>
      </c>
      <c r="H1055" s="3">
        <f t="shared" si="35"/>
        <v>0.3200000000000216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5316.7699999999995</v>
      </c>
      <c r="D1074" s="2">
        <f>BILANCA!E69</f>
        <v>6691.37</v>
      </c>
      <c r="E1074" s="2">
        <v>0</v>
      </c>
      <c r="F1074" s="2">
        <v>0</v>
      </c>
      <c r="G1074" s="3">
        <f t="shared" si="38"/>
        <v>1196.76864</v>
      </c>
      <c r="H1074" s="3">
        <f t="shared" si="35"/>
        <v>0.6000000000003638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4204.1499999999996</v>
      </c>
      <c r="D1075" s="2">
        <f>BILANCA!E70</f>
        <v>0</v>
      </c>
      <c r="E1075" s="2">
        <v>0</v>
      </c>
      <c r="F1075" s="2">
        <v>0</v>
      </c>
      <c r="G1075" s="3">
        <f t="shared" si="38"/>
        <v>273.26974999999999</v>
      </c>
      <c r="H1075" s="3">
        <f t="shared" si="35"/>
        <v>0.1499999999996362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4204.1499999999996</v>
      </c>
      <c r="D1076" s="2">
        <f>BILANCA!E71</f>
        <v>0</v>
      </c>
      <c r="E1076" s="2">
        <v>0</v>
      </c>
      <c r="F1076" s="2">
        <v>0</v>
      </c>
      <c r="G1076" s="3">
        <f t="shared" si="38"/>
        <v>277.47390000000001</v>
      </c>
      <c r="H1076" s="3">
        <f t="shared" si="35"/>
        <v>0.1499999999996362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4204.1499999999996</v>
      </c>
      <c r="D1078" s="2">
        <f>BILANCA!E73</f>
        <v>0</v>
      </c>
      <c r="E1078" s="2">
        <v>0</v>
      </c>
      <c r="F1078" s="2">
        <v>0</v>
      </c>
      <c r="G1078" s="3">
        <f t="shared" si="38"/>
        <v>285.88220000000001</v>
      </c>
      <c r="H1078" s="3">
        <f t="shared" si="35"/>
        <v>0.1499999999996362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6691.37</v>
      </c>
      <c r="E1152" s="2">
        <v>0</v>
      </c>
      <c r="F1152" s="2">
        <v>0</v>
      </c>
      <c r="G1152" s="3">
        <f t="shared" si="38"/>
        <v>1900.3490799999997</v>
      </c>
      <c r="H1152" s="3">
        <f t="shared" si="41"/>
        <v>0.36999999999989086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6691.37</v>
      </c>
      <c r="E1167" s="2">
        <v>0</v>
      </c>
      <c r="F1167" s="2">
        <v>0</v>
      </c>
      <c r="G1167" s="3">
        <f t="shared" si="38"/>
        <v>2101.0901800000001</v>
      </c>
      <c r="H1167" s="3">
        <f t="shared" si="41"/>
        <v>0.36999999999989086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1112.6199999999999</v>
      </c>
      <c r="D1176" s="2">
        <f>BILANCA!E171</f>
        <v>0</v>
      </c>
      <c r="E1176" s="2">
        <v>0</v>
      </c>
      <c r="F1176" s="2">
        <v>0</v>
      </c>
      <c r="G1176" s="3">
        <f t="shared" si="38"/>
        <v>184.69492</v>
      </c>
      <c r="H1176" s="3">
        <f t="shared" si="41"/>
        <v>0.38000000000010914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1112.6199999999999</v>
      </c>
      <c r="D1179" s="2">
        <f>BILANCA!E174</f>
        <v>0</v>
      </c>
      <c r="E1179" s="2">
        <v>0</v>
      </c>
      <c r="F1179" s="2">
        <v>0</v>
      </c>
      <c r="G1179" s="3">
        <f t="shared" si="38"/>
        <v>188.03278</v>
      </c>
      <c r="H1179" s="3">
        <f t="shared" si="41"/>
        <v>0.38000000000010914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307518.09999999998</v>
      </c>
      <c r="D1180" s="2">
        <f>BILANCA!E176</f>
        <v>302912.23</v>
      </c>
      <c r="E1180" s="2">
        <v>0</v>
      </c>
      <c r="F1180" s="2">
        <v>0</v>
      </c>
      <c r="G1180" s="3">
        <f t="shared" si="38"/>
        <v>155268.2352</v>
      </c>
      <c r="H1180" s="3">
        <f t="shared" si="41"/>
        <v>0.32999999995809048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5162.54</v>
      </c>
      <c r="D1181" s="2">
        <f>BILANCA!E177</f>
        <v>5163.75</v>
      </c>
      <c r="E1181" s="2">
        <v>0</v>
      </c>
      <c r="F1181" s="2">
        <v>0</v>
      </c>
      <c r="G1181" s="3">
        <f t="shared" si="38"/>
        <v>2648.79684</v>
      </c>
      <c r="H1181" s="3">
        <f t="shared" si="41"/>
        <v>0.71000000000003638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5162.54</v>
      </c>
      <c r="D1182" s="2">
        <f>BILANCA!E178</f>
        <v>5163.75</v>
      </c>
      <c r="E1182" s="2">
        <v>0</v>
      </c>
      <c r="F1182" s="2">
        <v>0</v>
      </c>
      <c r="G1182" s="3">
        <f t="shared" si="38"/>
        <v>2664.2868799999997</v>
      </c>
      <c r="H1182" s="3">
        <f t="shared" si="41"/>
        <v>0.71000000000003638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3677.21</v>
      </c>
      <c r="D1183" s="2">
        <f>BILANCA!E179</f>
        <v>4307.26</v>
      </c>
      <c r="E1183" s="2">
        <v>0</v>
      </c>
      <c r="F1183" s="2">
        <v>0</v>
      </c>
      <c r="G1183" s="3">
        <f t="shared" si="38"/>
        <v>2126.46929</v>
      </c>
      <c r="H1183" s="3">
        <f t="shared" si="41"/>
        <v>0.47000000000025466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1441.74</v>
      </c>
      <c r="D1184" s="2">
        <f>BILANCA!E180</f>
        <v>854.83</v>
      </c>
      <c r="E1184" s="2">
        <v>0</v>
      </c>
      <c r="F1184" s="2">
        <v>0</v>
      </c>
      <c r="G1184" s="3">
        <f t="shared" si="38"/>
        <v>548.34359999999992</v>
      </c>
      <c r="H1184" s="3">
        <f t="shared" si="41"/>
        <v>0.42999999999994998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43.59</v>
      </c>
      <c r="D1185" s="2">
        <f>BILANCA!E181</f>
        <v>1.66</v>
      </c>
      <c r="E1185" s="2">
        <v>0</v>
      </c>
      <c r="F1185" s="2">
        <v>0</v>
      </c>
      <c r="G1185" s="3">
        <f t="shared" si="38"/>
        <v>8.2092500000000008</v>
      </c>
      <c r="H1185" s="3">
        <f t="shared" si="41"/>
        <v>0.74999999999999667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43.59</v>
      </c>
      <c r="D1188" s="2">
        <f>BILANCA!E184</f>
        <v>1.66</v>
      </c>
      <c r="E1188" s="2">
        <v>0</v>
      </c>
      <c r="F1188" s="2">
        <v>0</v>
      </c>
      <c r="G1188" s="3">
        <f t="shared" si="38"/>
        <v>8.3499800000000004</v>
      </c>
      <c r="H1188" s="3">
        <f t="shared" si="41"/>
        <v>0.74999999999999667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302355.56</v>
      </c>
      <c r="D1255" s="2">
        <f>BILANCA!E251</f>
        <v>297748.47999999998</v>
      </c>
      <c r="E1255" s="2">
        <v>0</v>
      </c>
      <c r="F1255" s="2">
        <v>0</v>
      </c>
      <c r="G1255" s="3">
        <f t="shared" si="38"/>
        <v>219973.86739999999</v>
      </c>
      <c r="H1255" s="3">
        <f t="shared" si="41"/>
        <v>0.91999999998370185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299844.07</v>
      </c>
      <c r="D1256" s="2">
        <f>BILANCA!E252</f>
        <v>293863.59999999998</v>
      </c>
      <c r="E1256" s="2">
        <v>0</v>
      </c>
      <c r="F1256" s="2">
        <v>0</v>
      </c>
      <c r="G1256" s="3">
        <f t="shared" si="38"/>
        <v>218342.53242</v>
      </c>
      <c r="H1256" s="3">
        <f t="shared" si="41"/>
        <v>0.47000000003026798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299844.07</v>
      </c>
      <c r="D1257" s="2">
        <f>BILANCA!E253</f>
        <v>293863.59999999998</v>
      </c>
      <c r="E1257" s="2">
        <v>0</v>
      </c>
      <c r="F1257" s="2">
        <v>0</v>
      </c>
      <c r="G1257" s="3">
        <f t="shared" si="38"/>
        <v>219230.10368999996</v>
      </c>
      <c r="H1257" s="3">
        <f t="shared" si="41"/>
        <v>0.47000000003026798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2511.4899999999998</v>
      </c>
      <c r="D1259" s="2">
        <f>BILANCA!E255</f>
        <v>3884.8799999999992</v>
      </c>
      <c r="E1259" s="2">
        <v>0</v>
      </c>
      <c r="F1259" s="2">
        <v>0</v>
      </c>
      <c r="G1259" s="3">
        <f t="shared" si="38"/>
        <v>2560.0312499999995</v>
      </c>
      <c r="H1259" s="3">
        <f t="shared" si="41"/>
        <v>0.61000000000058208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7323.99</v>
      </c>
      <c r="D1260" s="2">
        <f>BILANCA!E256</f>
        <v>8697.3799999999992</v>
      </c>
      <c r="E1260" s="2">
        <v>0</v>
      </c>
      <c r="F1260" s="2">
        <v>0</v>
      </c>
      <c r="G1260" s="3">
        <f t="shared" si="38"/>
        <v>6179.6875</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7323.99</v>
      </c>
      <c r="D1261" s="2">
        <f>BILANCA!E257</f>
        <v>8697.3799999999992</v>
      </c>
      <c r="E1261" s="2">
        <v>0</v>
      </c>
      <c r="F1261" s="2">
        <v>0</v>
      </c>
      <c r="G1261" s="3">
        <f t="shared" si="38"/>
        <v>6204.40625</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4812.5</v>
      </c>
      <c r="D1264" s="2">
        <f>BILANCA!E260</f>
        <v>4812.5</v>
      </c>
      <c r="E1264" s="2">
        <v>0</v>
      </c>
      <c r="F1264" s="2">
        <v>0</v>
      </c>
      <c r="G1264" s="3">
        <f t="shared" si="38"/>
        <v>3667.125</v>
      </c>
      <c r="H1264" s="3">
        <f t="shared" si="41"/>
        <v>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4812.5</v>
      </c>
      <c r="D1266" s="2">
        <f>BILANCA!E262</f>
        <v>4812.5</v>
      </c>
      <c r="E1266" s="2">
        <v>0</v>
      </c>
      <c r="F1266" s="2">
        <v>0</v>
      </c>
      <c r="G1266" s="3">
        <f t="shared" si="38"/>
        <v>3696</v>
      </c>
      <c r="H1266" s="3">
        <f t="shared" si="41"/>
        <v>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6691.37</v>
      </c>
      <c r="E1305" s="2">
        <v>0</v>
      </c>
      <c r="F1305" s="2">
        <v>0</v>
      </c>
      <c r="G1305" s="3">
        <f t="shared" si="38"/>
        <v>3947.9082999999996</v>
      </c>
      <c r="H1305" s="3">
        <f t="shared" si="41"/>
        <v>0.36999999999989086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5162.54</v>
      </c>
      <c r="D1340" s="2">
        <f>BILANCA!E337</f>
        <v>5163.75</v>
      </c>
      <c r="E1340" s="2">
        <v>0</v>
      </c>
      <c r="F1340" s="2">
        <v>0</v>
      </c>
      <c r="G1340" s="3">
        <f t="shared" si="52"/>
        <v>5111.7132000000001</v>
      </c>
      <c r="H1340" s="3">
        <f t="shared" si="41"/>
        <v>0.71000000000003638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84338.1</v>
      </c>
      <c r="D1503" s="2">
        <f>'RAS-funkcijski'!E107</f>
        <v>89364.76</v>
      </c>
      <c r="E1503" s="2">
        <v>0</v>
      </c>
      <c r="F1503" s="2">
        <v>0</v>
      </c>
      <c r="G1503" s="3">
        <f t="shared" si="52"/>
        <v>27095.964859999996</v>
      </c>
      <c r="H1503" s="3">
        <f t="shared" si="63"/>
        <v>0.34000000001105946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84338.1</v>
      </c>
      <c r="D1505" s="2">
        <f>'RAS-funkcijski'!E109</f>
        <v>89364.76</v>
      </c>
      <c r="E1505" s="2">
        <v>0</v>
      </c>
      <c r="F1505" s="2">
        <v>0</v>
      </c>
      <c r="G1505" s="3">
        <f t="shared" si="52"/>
        <v>27622.100099999996</v>
      </c>
      <c r="H1505" s="3">
        <f t="shared" si="63"/>
        <v>0.34000000001105946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84338.1</v>
      </c>
      <c r="D1537" s="14">
        <f>'RAS-funkcijski'!E141</f>
        <v>89364.76</v>
      </c>
      <c r="E1537" s="14">
        <v>0</v>
      </c>
      <c r="F1537" s="14">
        <v>0</v>
      </c>
      <c r="G1537" s="15">
        <f t="shared" si="52"/>
        <v>36040.263940000004</v>
      </c>
      <c r="H1537" s="15">
        <f t="shared" si="63"/>
        <v>0.34000000001105946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5162.54</v>
      </c>
      <c r="D1582" s="7"/>
      <c r="E1582" s="7">
        <v>0</v>
      </c>
      <c r="F1582" s="7">
        <v>0</v>
      </c>
      <c r="G1582" s="8">
        <f t="shared" ref="G1582:G1686" si="70">B1582/1000*C1582</f>
        <v>5.1625399999999999</v>
      </c>
      <c r="H1582" s="8">
        <f t="shared" ref="H1582:H1686" si="71">ABS(C1582-ROUND(C1582,0))</f>
        <v>0.46000000000003638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88225.34</v>
      </c>
      <c r="D1583" s="2">
        <v>0</v>
      </c>
      <c r="E1583" s="2">
        <v>0</v>
      </c>
      <c r="F1583" s="2">
        <v>0</v>
      </c>
      <c r="G1583" s="3">
        <f t="shared" si="70"/>
        <v>176.45068000000001</v>
      </c>
      <c r="H1583" s="3">
        <f t="shared" si="71"/>
        <v>0.33999999999650754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88225.34</v>
      </c>
      <c r="D1585" s="2">
        <v>0</v>
      </c>
      <c r="E1585" s="2">
        <v>0</v>
      </c>
      <c r="F1585" s="2">
        <v>0</v>
      </c>
      <c r="G1585" s="3">
        <f t="shared" si="70"/>
        <v>352.90136000000001</v>
      </c>
      <c r="H1585" s="3">
        <f t="shared" si="71"/>
        <v>0.33999999999650754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50730.239999999998</v>
      </c>
      <c r="D1586" s="2">
        <v>0</v>
      </c>
      <c r="E1586" s="2">
        <v>0</v>
      </c>
      <c r="F1586" s="2">
        <v>0</v>
      </c>
      <c r="G1586" s="3">
        <f t="shared" si="70"/>
        <v>253.65119999999999</v>
      </c>
      <c r="H1586" s="3">
        <f t="shared" si="71"/>
        <v>0.23999999999796273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36961.82</v>
      </c>
      <c r="D1587" s="2">
        <v>0</v>
      </c>
      <c r="E1587" s="2">
        <v>0</v>
      </c>
      <c r="F1587" s="2">
        <v>0</v>
      </c>
      <c r="G1587" s="3">
        <f t="shared" si="70"/>
        <v>221.77091999999999</v>
      </c>
      <c r="H1587" s="3">
        <f t="shared" si="71"/>
        <v>0.18000000000029104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533.28</v>
      </c>
      <c r="D1588" s="2">
        <v>0</v>
      </c>
      <c r="E1588" s="2">
        <v>0</v>
      </c>
      <c r="F1588" s="2">
        <v>0</v>
      </c>
      <c r="G1588" s="3">
        <f t="shared" si="70"/>
        <v>3.7329599999999998</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88224.130000000019</v>
      </c>
      <c r="D1602" s="2">
        <v>0</v>
      </c>
      <c r="E1602" s="2">
        <v>0</v>
      </c>
      <c r="F1602" s="2">
        <v>0</v>
      </c>
      <c r="G1602" s="3">
        <f t="shared" si="70"/>
        <v>1852.7067300000006</v>
      </c>
      <c r="H1602" s="3">
        <f t="shared" si="71"/>
        <v>0.13000000001920853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88224.130000000019</v>
      </c>
      <c r="D1604" s="2">
        <v>0</v>
      </c>
      <c r="E1604" s="2">
        <v>0</v>
      </c>
      <c r="F1604" s="2">
        <v>0</v>
      </c>
      <c r="G1604" s="3">
        <f t="shared" si="70"/>
        <v>2029.1549900000005</v>
      </c>
      <c r="H1604" s="3">
        <f t="shared" si="71"/>
        <v>0.13000000001920853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50100.19</v>
      </c>
      <c r="D1605" s="2">
        <v>0</v>
      </c>
      <c r="E1605" s="2">
        <v>0</v>
      </c>
      <c r="F1605" s="2">
        <v>0</v>
      </c>
      <c r="G1605" s="3">
        <f t="shared" si="70"/>
        <v>1202.4045600000002</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37548.730000000003</v>
      </c>
      <c r="D1606" s="2">
        <v>0</v>
      </c>
      <c r="E1606" s="2">
        <v>0</v>
      </c>
      <c r="F1606" s="2">
        <v>0</v>
      </c>
      <c r="G1606" s="3">
        <f t="shared" si="70"/>
        <v>938.71825000000013</v>
      </c>
      <c r="H1606" s="3">
        <f t="shared" si="71"/>
        <v>0.26999999999679858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575.21</v>
      </c>
      <c r="D1607" s="2">
        <v>0</v>
      </c>
      <c r="E1607" s="2">
        <v>0</v>
      </c>
      <c r="F1607" s="2">
        <v>0</v>
      </c>
      <c r="G1607" s="3">
        <f t="shared" si="70"/>
        <v>14.95546</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5163.7499999999709</v>
      </c>
      <c r="D1621" s="2">
        <v>0</v>
      </c>
      <c r="E1621" s="2">
        <v>0</v>
      </c>
      <c r="F1621" s="2">
        <v>0</v>
      </c>
      <c r="G1621" s="3">
        <f t="shared" si="70"/>
        <v>206.54999999999885</v>
      </c>
      <c r="H1621" s="3">
        <f t="shared" si="71"/>
        <v>0.25000000002910383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5163.75</v>
      </c>
      <c r="D1681" s="2">
        <v>0</v>
      </c>
      <c r="E1681" s="2">
        <v>0</v>
      </c>
      <c r="F1681" s="2">
        <v>0</v>
      </c>
      <c r="G1681" s="3">
        <f t="shared" si="70"/>
        <v>516.375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5163.75</v>
      </c>
      <c r="D1683" s="2">
        <v>0</v>
      </c>
      <c r="E1683" s="2">
        <v>0</v>
      </c>
      <c r="F1683" s="2">
        <v>0</v>
      </c>
      <c r="G1683" s="3">
        <f t="shared" si="70"/>
        <v>526.70249999999999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28401</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5">
      <c r="A17" s="346" t="s">
        <v>1977</v>
      </c>
      <c r="B17" s="365" t="str">
        <f>'PR-RAS'!B6</f>
        <v>PRIHODI POSLOVANJA (šifre 61+62+63+64+65+66+67+68)</v>
      </c>
      <c r="C17" s="361"/>
      <c r="D17" s="361"/>
      <c r="E17" s="361"/>
      <c r="F17" s="362"/>
      <c r="G17" s="28" t="str">
        <f>'PR-RAS'!C6</f>
        <v>6</v>
      </c>
      <c r="H17" s="275">
        <f>'PR-RAS'!D6</f>
        <v>84380.58</v>
      </c>
      <c r="I17" s="275">
        <f>'PR-RAS'!E6</f>
        <v>90738.15</v>
      </c>
      <c r="J17" s="5"/>
      <c r="K17" s="5"/>
      <c r="L17" s="5"/>
      <c r="M17" s="5"/>
      <c r="N17" s="5"/>
      <c r="O17" s="5"/>
      <c r="P17" s="5"/>
      <c r="Q17" s="5"/>
      <c r="R17" s="5"/>
      <c r="S17" s="5"/>
      <c r="T17" s="5"/>
      <c r="U17" s="5"/>
      <c r="V17" s="5"/>
      <c r="W17" s="5"/>
    </row>
    <row r="18" spans="1:23" ht="12.75" customHeight="1" x14ac:dyDescent="0.25">
      <c r="A18" s="347"/>
      <c r="B18" s="354" t="str">
        <f>'PR-RAS'!B152</f>
        <v xml:space="preserve">RASHODI POSLOVANJA (šifre 31+32+34+35+36+37+38) </v>
      </c>
      <c r="C18" s="355"/>
      <c r="D18" s="355"/>
      <c r="E18" s="355"/>
      <c r="F18" s="356"/>
      <c r="G18" s="29" t="str">
        <f>'PR-RAS'!C152</f>
        <v>3</v>
      </c>
      <c r="H18" s="275">
        <f>'PR-RAS'!D152</f>
        <v>79525.600000000006</v>
      </c>
      <c r="I18" s="275">
        <f>'PR-RAS'!E152</f>
        <v>89364.75999999998</v>
      </c>
      <c r="J18" s="5"/>
      <c r="K18" s="5"/>
      <c r="L18" s="5"/>
      <c r="M18" s="5"/>
      <c r="N18" s="5"/>
      <c r="O18" s="5"/>
      <c r="P18" s="5"/>
      <c r="Q18" s="5"/>
      <c r="R18" s="5"/>
      <c r="S18" s="5"/>
      <c r="T18" s="5"/>
      <c r="U18" s="5"/>
      <c r="V18" s="5"/>
      <c r="W18" s="5"/>
    </row>
    <row r="19" spans="1:23" ht="12.75" customHeight="1" x14ac:dyDescent="0.25">
      <c r="A19" s="347"/>
      <c r="B19" s="354" t="str">
        <f>'PR-RAS'!B649</f>
        <v>Višak prihoda i primitaka raspoloživ u sljedećem razdoblju (šifre X005 + '9221-9222' - Y005 - '9222-9221')</v>
      </c>
      <c r="C19" s="355"/>
      <c r="D19" s="355"/>
      <c r="E19" s="355"/>
      <c r="F19" s="356"/>
      <c r="G19" s="29" t="str">
        <f>'PR-RAS'!C649</f>
        <v>X006</v>
      </c>
      <c r="H19" s="275">
        <f>'PR-RAS'!D649</f>
        <v>2511.4899999999961</v>
      </c>
      <c r="I19" s="275">
        <f>'PR-RAS'!E649</f>
        <v>3884.8800000000138</v>
      </c>
      <c r="J19" s="5"/>
      <c r="K19" s="5"/>
      <c r="L19" s="5"/>
      <c r="M19" s="5"/>
      <c r="N19" s="5"/>
      <c r="O19" s="5"/>
      <c r="P19" s="5"/>
      <c r="Q19" s="5"/>
      <c r="R19" s="5"/>
      <c r="S19" s="5"/>
      <c r="T19" s="5"/>
      <c r="U19" s="5"/>
      <c r="V19" s="5"/>
      <c r="W19" s="5"/>
    </row>
    <row r="20" spans="1:23" ht="12.75" customHeight="1" x14ac:dyDescent="0.25">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6" t="s">
        <v>1980</v>
      </c>
      <c r="B22" s="365" t="str">
        <f>BILANCA!B7</f>
        <v>Nefinancijska imovina (šifre 01+02+03+04+05+06)</v>
      </c>
      <c r="C22" s="361"/>
      <c r="D22" s="361"/>
      <c r="E22" s="361"/>
      <c r="F22" s="362"/>
      <c r="G22" s="126" t="str">
        <f>BILANCA!C7</f>
        <v>B002</v>
      </c>
      <c r="H22" s="275">
        <f>BILANCA!D7</f>
        <v>302201.33</v>
      </c>
      <c r="I22" s="275">
        <f>BILANCA!E7</f>
        <v>296220.86000000004</v>
      </c>
      <c r="J22" s="5"/>
      <c r="K22" s="5"/>
      <c r="L22" s="5"/>
      <c r="M22" s="5"/>
      <c r="N22" s="5"/>
      <c r="O22" s="5"/>
      <c r="P22" s="5"/>
      <c r="Q22" s="5"/>
      <c r="R22" s="5"/>
      <c r="S22" s="5"/>
      <c r="T22" s="5"/>
      <c r="U22" s="5"/>
      <c r="V22" s="5"/>
      <c r="W22" s="5"/>
    </row>
    <row r="23" spans="1:23" ht="12.75" customHeight="1" x14ac:dyDescent="0.25">
      <c r="A23" s="347"/>
      <c r="B23" s="354" t="str">
        <f>BILANCA!B69</f>
        <v>Financijska imovina (šifre 11+12+13+14+15+16+17+19)</v>
      </c>
      <c r="C23" s="355"/>
      <c r="D23" s="355"/>
      <c r="E23" s="355"/>
      <c r="F23" s="356"/>
      <c r="G23" s="127" t="str">
        <f>BILANCA!C69</f>
        <v>1</v>
      </c>
      <c r="H23" s="275">
        <f>BILANCA!D69</f>
        <v>5316.7699999999995</v>
      </c>
      <c r="I23" s="275">
        <f>BILANCA!E69</f>
        <v>6691.37</v>
      </c>
      <c r="J23" s="5"/>
      <c r="K23" s="5"/>
      <c r="L23" s="5"/>
      <c r="M23" s="5"/>
      <c r="N23" s="5"/>
      <c r="O23" s="5"/>
      <c r="P23" s="5"/>
      <c r="Q23" s="5"/>
      <c r="R23" s="5"/>
      <c r="S23" s="5"/>
      <c r="T23" s="5"/>
      <c r="U23" s="5"/>
      <c r="V23" s="5"/>
      <c r="W23" s="5"/>
    </row>
    <row r="24" spans="1:23" ht="12.75" customHeight="1" x14ac:dyDescent="0.25">
      <c r="A24" s="347"/>
      <c r="B24" s="354" t="str">
        <f>BILANCA!B177</f>
        <v xml:space="preserve">Obveze (šifre 23+24+25+26+27+29) </v>
      </c>
      <c r="C24" s="355"/>
      <c r="D24" s="355"/>
      <c r="E24" s="355"/>
      <c r="F24" s="356"/>
      <c r="G24" s="127" t="str">
        <f>BILANCA!C177</f>
        <v>2</v>
      </c>
      <c r="H24" s="275">
        <f>BILANCA!D177</f>
        <v>5162.54</v>
      </c>
      <c r="I24" s="275">
        <f>BILANCA!E177</f>
        <v>5163.75</v>
      </c>
      <c r="J24" s="5"/>
      <c r="K24" s="5"/>
      <c r="L24" s="5"/>
      <c r="M24" s="5"/>
      <c r="N24" s="5"/>
      <c r="O24" s="5"/>
      <c r="P24" s="5"/>
      <c r="Q24" s="5"/>
      <c r="R24" s="5"/>
      <c r="S24" s="5"/>
      <c r="T24" s="5"/>
      <c r="U24" s="5"/>
      <c r="V24" s="5"/>
      <c r="W24" s="5"/>
    </row>
    <row r="25" spans="1:23" ht="12.75" customHeight="1" x14ac:dyDescent="0.25">
      <c r="A25" s="348"/>
      <c r="B25" s="357" t="str">
        <f>BILANCA!B251</f>
        <v>Vlastiti izvori (šifre 91 + 922 - 93 + 96 + 97)</v>
      </c>
      <c r="C25" s="358"/>
      <c r="D25" s="358"/>
      <c r="E25" s="358"/>
      <c r="F25" s="359"/>
      <c r="G25" s="128" t="str">
        <f>BILANCA!C251</f>
        <v>9</v>
      </c>
      <c r="H25" s="275">
        <f>BILANCA!D251</f>
        <v>302355.56</v>
      </c>
      <c r="I25" s="275">
        <f>BILANCA!E251</f>
        <v>297748.47999999998</v>
      </c>
      <c r="J25" s="5"/>
      <c r="K25" s="5"/>
      <c r="L25" s="5"/>
      <c r="M25" s="5"/>
      <c r="N25" s="5"/>
      <c r="O25" s="5"/>
      <c r="P25" s="5"/>
      <c r="Q25" s="5"/>
      <c r="R25" s="5"/>
      <c r="S25" s="5"/>
      <c r="T25" s="5"/>
      <c r="U25" s="5"/>
      <c r="V25" s="5"/>
      <c r="W25" s="5"/>
    </row>
    <row r="26" spans="1:23" ht="48" x14ac:dyDescent="0.25">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5">
      <c r="A27" s="346" t="s">
        <v>1992</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7"/>
      <c r="B28" s="354" t="str">
        <f>'RAS-funkcijski'!B35</f>
        <v>Ekonomski poslovi (šifre 041+042+043+044+045+046+047+048+049)</v>
      </c>
      <c r="C28" s="355"/>
      <c r="D28" s="355"/>
      <c r="E28" s="355"/>
      <c r="F28" s="35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7"/>
      <c r="B30" s="354" t="str">
        <f>'RAS-funkcijski'!B114</f>
        <v>Obrazovanje (šifre 091+092+093+094+095+096+097+098)</v>
      </c>
      <c r="C30" s="355"/>
      <c r="D30" s="355"/>
      <c r="E30" s="355"/>
      <c r="F30" s="35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8"/>
      <c r="B31" s="357" t="str">
        <f>'RAS-funkcijski'!B141</f>
        <v>Kontrolni zbroj (šifre 01+02+03+04+05+06+07+08+09+10)</v>
      </c>
      <c r="C31" s="358"/>
      <c r="D31" s="358"/>
      <c r="E31" s="358"/>
      <c r="F31" s="359"/>
      <c r="G31" s="128" t="str">
        <f>'RAS-funkcijski'!C141</f>
        <v>R1</v>
      </c>
      <c r="H31" s="275">
        <f>'RAS-funkcijski'!D141</f>
        <v>84338.1</v>
      </c>
      <c r="I31" s="275">
        <f>'RAS-funkcijski'!E141</f>
        <v>89364.76</v>
      </c>
      <c r="J31" s="5"/>
      <c r="K31" s="5"/>
      <c r="L31" s="5"/>
      <c r="M31" s="5"/>
      <c r="N31" s="5"/>
      <c r="O31" s="5"/>
      <c r="P31" s="5"/>
      <c r="Q31" s="5"/>
      <c r="R31" s="5"/>
      <c r="S31" s="5"/>
      <c r="T31" s="5"/>
      <c r="U31" s="5"/>
      <c r="V31" s="5"/>
      <c r="W31" s="5"/>
    </row>
    <row r="32" spans="1:23" ht="29.25" customHeight="1" x14ac:dyDescent="0.25">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6" t="s">
        <v>1982</v>
      </c>
      <c r="B33" s="360" t="str">
        <f>'P-VRIO'!B5</f>
        <v>Promjene u vrijednosti i obujmu imovine (šifre 91511+91512)</v>
      </c>
      <c r="C33" s="361"/>
      <c r="D33" s="361"/>
      <c r="E33" s="361"/>
      <c r="F33" s="36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6" t="s">
        <v>1983</v>
      </c>
      <c r="B38" s="365" t="str">
        <f>OBVEZE!B5</f>
        <v>Stanje obveza 1. siječnja (=stanju obveza iz Izvještaja o obvezama na 31. prosinca prethodne godine)</v>
      </c>
      <c r="C38" s="361"/>
      <c r="D38" s="361"/>
      <c r="E38" s="361"/>
      <c r="F38" s="362"/>
      <c r="G38" s="126" t="str">
        <f>OBVEZE!C5</f>
        <v>V001</v>
      </c>
      <c r="H38" s="275">
        <f>OBVEZE!D5</f>
        <v>5162.54</v>
      </c>
      <c r="I38" s="275" t="s">
        <v>1995</v>
      </c>
      <c r="J38" s="5"/>
      <c r="K38" s="5"/>
      <c r="L38" s="5"/>
      <c r="M38" s="5"/>
      <c r="N38" s="5"/>
      <c r="O38" s="5"/>
      <c r="P38" s="5"/>
      <c r="Q38" s="5"/>
      <c r="R38" s="5"/>
      <c r="S38" s="5"/>
      <c r="T38" s="5"/>
      <c r="U38" s="5"/>
      <c r="V38" s="5"/>
      <c r="W38" s="5"/>
    </row>
    <row r="39" spans="1:23" ht="12.75" customHeight="1" x14ac:dyDescent="0.25">
      <c r="A39" s="347"/>
      <c r="B39" s="354" t="str">
        <f>OBVEZE!B44</f>
        <v>Stanje obveza na kraju izvještajnog razdoblja (šifre V001+V002-V004) i (šifre V007+V009)</v>
      </c>
      <c r="C39" s="355"/>
      <c r="D39" s="355"/>
      <c r="E39" s="355"/>
      <c r="F39" s="356"/>
      <c r="G39" s="127" t="str">
        <f>OBVEZE!C44</f>
        <v>V006</v>
      </c>
      <c r="H39" s="275" t="s">
        <v>1995</v>
      </c>
      <c r="I39" s="275">
        <f>OBVEZE!D44</f>
        <v>5163.7499999999709</v>
      </c>
      <c r="J39" s="5"/>
      <c r="K39" s="5"/>
      <c r="L39" s="5"/>
      <c r="M39" s="5"/>
      <c r="N39" s="5"/>
      <c r="O39" s="5"/>
      <c r="P39" s="5"/>
      <c r="Q39" s="5"/>
      <c r="R39" s="5"/>
      <c r="S39" s="5"/>
      <c r="T39" s="5"/>
      <c r="U39" s="5"/>
      <c r="V39" s="5"/>
      <c r="W39" s="5"/>
    </row>
    <row r="40" spans="1:23" ht="12.75" customHeight="1" x14ac:dyDescent="0.25">
      <c r="A40" s="347"/>
      <c r="B40" s="354" t="str">
        <f>OBVEZE!B45</f>
        <v>Stanje dospjelih obveza na kraju izvještajnog razdoblja (šifre V008+D23+D24 + 'D dio 25,26' + D27)</v>
      </c>
      <c r="C40" s="355"/>
      <c r="D40" s="355"/>
      <c r="E40" s="355"/>
      <c r="F40" s="356"/>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5163.75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13"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5" t="s">
        <v>6</v>
      </c>
      <c r="B2" s="376"/>
      <c r="C2" s="376"/>
      <c r="D2" s="376"/>
      <c r="E2" s="376"/>
      <c r="F2" s="37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1" t="s">
        <v>14</v>
      </c>
      <c r="B5" s="328"/>
      <c r="C5" s="166"/>
      <c r="D5" s="52"/>
      <c r="E5" s="52"/>
      <c r="F5" s="44"/>
    </row>
    <row r="6" spans="1:24" ht="12.75" customHeight="1" x14ac:dyDescent="0.25">
      <c r="A6" s="63">
        <v>6</v>
      </c>
      <c r="B6" s="220" t="s">
        <v>15</v>
      </c>
      <c r="C6" s="247" t="s">
        <v>16</v>
      </c>
      <c r="D6" s="60">
        <f>D7+D43+D49+D82+D106+D125+D134+D140</f>
        <v>84380.58</v>
      </c>
      <c r="E6" s="60">
        <f>E7+E43+E49+E82+E106+E125+E134+E140</f>
        <v>90738.15</v>
      </c>
      <c r="F6" s="45">
        <f t="shared" ref="F6:F132" si="0">IF(D6&lt;&gt;0,IF(E6/D6&gt;=100,"&gt;&gt;100",E6/D6*100),"-")</f>
        <v>107.53439950282397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17661.78</v>
      </c>
      <c r="E49" s="60">
        <f>E50+E53+E58+E61+E64+E68+E71+E74+E77</f>
        <v>18581.04</v>
      </c>
      <c r="F49" s="45">
        <f t="shared" si="0"/>
        <v>105.20479815737713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17661.78</v>
      </c>
      <c r="E68" s="60">
        <f t="shared" si="11"/>
        <v>18581.04</v>
      </c>
      <c r="F68" s="45">
        <f t="shared" si="0"/>
        <v>105.20479815737713</v>
      </c>
    </row>
    <row r="69" spans="1:6" ht="12.75" customHeight="1" x14ac:dyDescent="0.25">
      <c r="A69" s="63" t="s">
        <v>141</v>
      </c>
      <c r="B69" s="64" t="s">
        <v>142</v>
      </c>
      <c r="C69" s="247" t="s">
        <v>141</v>
      </c>
      <c r="D69" s="194">
        <v>17661.78</v>
      </c>
      <c r="E69" s="194">
        <v>18581.04</v>
      </c>
      <c r="F69" s="45">
        <f t="shared" si="0"/>
        <v>105.20479815737713</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968.81</v>
      </c>
      <c r="E125" s="60">
        <f t="shared" si="22"/>
        <v>997</v>
      </c>
      <c r="F125" s="45">
        <f t="shared" si="0"/>
        <v>102.90975526677057</v>
      </c>
    </row>
    <row r="126" spans="1:6" ht="12.75" customHeight="1" x14ac:dyDescent="0.25">
      <c r="A126" s="63">
        <v>661</v>
      </c>
      <c r="B126" s="65" t="s">
        <v>255</v>
      </c>
      <c r="C126" s="247" t="s">
        <v>256</v>
      </c>
      <c r="D126" s="60">
        <f t="shared" ref="D126:E126" si="23">SUM(D127:D128)</f>
        <v>968.81</v>
      </c>
      <c r="E126" s="60">
        <f t="shared" si="23"/>
        <v>997</v>
      </c>
      <c r="F126" s="45">
        <f t="shared" si="0"/>
        <v>102.90975526677057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968.81</v>
      </c>
      <c r="E128" s="194">
        <v>997</v>
      </c>
      <c r="F128" s="45">
        <f t="shared" si="0"/>
        <v>102.90975526677057</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65749.990000000005</v>
      </c>
      <c r="E134" s="60">
        <f t="shared" si="25"/>
        <v>71160.11</v>
      </c>
      <c r="F134" s="45">
        <f t="shared" ref="F134:F229" si="26">IF(D134&lt;&gt;0,IF(E134/D134&gt;=100,"&gt;&gt;100",E134/D134*100),"-")</f>
        <v>108.22832064309058</v>
      </c>
    </row>
    <row r="135" spans="1:6" ht="22.8" x14ac:dyDescent="0.25">
      <c r="A135" s="63">
        <v>671</v>
      </c>
      <c r="B135" s="182" t="s">
        <v>273</v>
      </c>
      <c r="C135" s="247" t="s">
        <v>274</v>
      </c>
      <c r="D135" s="60">
        <f t="shared" ref="D135:E135" si="27">SUM(D136:D138)</f>
        <v>65749.990000000005</v>
      </c>
      <c r="E135" s="60">
        <f t="shared" si="27"/>
        <v>71160.11</v>
      </c>
      <c r="F135" s="45">
        <f t="shared" si="26"/>
        <v>108.22832064309058</v>
      </c>
    </row>
    <row r="136" spans="1:6" ht="12.75" customHeight="1" x14ac:dyDescent="0.25">
      <c r="A136" s="63">
        <v>6711</v>
      </c>
      <c r="B136" s="65" t="s">
        <v>275</v>
      </c>
      <c r="C136" s="247" t="s">
        <v>276</v>
      </c>
      <c r="D136" s="194">
        <v>65749.990000000005</v>
      </c>
      <c r="E136" s="194">
        <v>71160.11</v>
      </c>
      <c r="F136" s="45">
        <f t="shared" si="26"/>
        <v>108.22832064309058</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79525.600000000006</v>
      </c>
      <c r="E152" s="60">
        <f>E153+E164+E202+E221+E230+E262+E273</f>
        <v>89364.75999999998</v>
      </c>
      <c r="F152" s="45">
        <f t="shared" si="26"/>
        <v>112.37231784481976</v>
      </c>
    </row>
    <row r="153" spans="1:6" ht="12.75" customHeight="1" x14ac:dyDescent="0.25">
      <c r="A153" s="63">
        <v>31</v>
      </c>
      <c r="B153" s="64" t="s">
        <v>308</v>
      </c>
      <c r="C153" s="247" t="s">
        <v>309</v>
      </c>
      <c r="D153" s="60">
        <f t="shared" ref="D153:E153" si="30">D154+D159+D160</f>
        <v>41258.94</v>
      </c>
      <c r="E153" s="60">
        <f t="shared" si="30"/>
        <v>50730.239999999998</v>
      </c>
      <c r="F153" s="45">
        <f t="shared" si="26"/>
        <v>122.9557521351736</v>
      </c>
    </row>
    <row r="154" spans="1:6" ht="12.75" customHeight="1" x14ac:dyDescent="0.25">
      <c r="A154" s="63">
        <v>311</v>
      </c>
      <c r="B154" s="64" t="s">
        <v>310</v>
      </c>
      <c r="C154" s="247" t="s">
        <v>311</v>
      </c>
      <c r="D154" s="60">
        <f t="shared" ref="D154:E154" si="31">SUM(D155:D158)</f>
        <v>31981.919999999998</v>
      </c>
      <c r="E154" s="60">
        <f t="shared" si="31"/>
        <v>39596.81</v>
      </c>
      <c r="F154" s="45">
        <f t="shared" si="26"/>
        <v>123.80998389089837</v>
      </c>
    </row>
    <row r="155" spans="1:6" ht="12.75" customHeight="1" x14ac:dyDescent="0.25">
      <c r="A155" s="63">
        <v>3111</v>
      </c>
      <c r="B155" s="64" t="s">
        <v>312</v>
      </c>
      <c r="C155" s="247" t="s">
        <v>313</v>
      </c>
      <c r="D155" s="194">
        <v>31981.919999999998</v>
      </c>
      <c r="E155" s="194">
        <v>39596.81</v>
      </c>
      <c r="F155" s="45">
        <f t="shared" si="26"/>
        <v>123.80998389089837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4000</v>
      </c>
      <c r="E159" s="194">
        <v>4600</v>
      </c>
      <c r="F159" s="45">
        <f t="shared" si="26"/>
        <v>114.99999999999999</v>
      </c>
    </row>
    <row r="160" spans="1:6" ht="12.75" customHeight="1" x14ac:dyDescent="0.25">
      <c r="A160" s="63">
        <v>313</v>
      </c>
      <c r="B160" s="65" t="s">
        <v>322</v>
      </c>
      <c r="C160" s="247" t="s">
        <v>323</v>
      </c>
      <c r="D160" s="60">
        <f t="shared" ref="D160:E160" si="32">SUM(D161:D163)</f>
        <v>5277.02</v>
      </c>
      <c r="E160" s="60">
        <f t="shared" si="32"/>
        <v>6533.43</v>
      </c>
      <c r="F160" s="45">
        <f t="shared" si="26"/>
        <v>123.80908164077454</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5277.02</v>
      </c>
      <c r="E162" s="194">
        <v>6533.43</v>
      </c>
      <c r="F162" s="45">
        <f t="shared" si="26"/>
        <v>123.80908164077454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37712.67</v>
      </c>
      <c r="E164" s="60">
        <f>E165+E170+E178+E188+E189+E194</f>
        <v>38057.649999999994</v>
      </c>
      <c r="F164" s="45">
        <f t="shared" si="26"/>
        <v>100.91475888607195</v>
      </c>
    </row>
    <row r="165" spans="1:6" ht="12.75" customHeight="1" x14ac:dyDescent="0.25">
      <c r="A165" s="63">
        <v>321</v>
      </c>
      <c r="B165" s="64" t="s">
        <v>332</v>
      </c>
      <c r="C165" s="247" t="s">
        <v>333</v>
      </c>
      <c r="D165" s="60">
        <f t="shared" ref="D165:E165" si="33">SUM(D166:D169)</f>
        <v>1906.46</v>
      </c>
      <c r="E165" s="60">
        <f t="shared" si="33"/>
        <v>980.4</v>
      </c>
      <c r="F165" s="45">
        <f t="shared" si="26"/>
        <v>51.425154474785728</v>
      </c>
    </row>
    <row r="166" spans="1:6" ht="12.75" customHeight="1" x14ac:dyDescent="0.25">
      <c r="A166" s="63">
        <v>3211</v>
      </c>
      <c r="B166" s="64" t="s">
        <v>334</v>
      </c>
      <c r="C166" s="247" t="s">
        <v>335</v>
      </c>
      <c r="D166" s="194">
        <v>0</v>
      </c>
      <c r="E166" s="194"/>
      <c r="F166" s="45" t="str">
        <f t="shared" si="26"/>
        <v>-</v>
      </c>
    </row>
    <row r="167" spans="1:6" ht="12.75" customHeight="1" x14ac:dyDescent="0.25">
      <c r="A167" s="63">
        <v>3212</v>
      </c>
      <c r="B167" s="64" t="s">
        <v>336</v>
      </c>
      <c r="C167" s="247" t="s">
        <v>337</v>
      </c>
      <c r="D167" s="194">
        <v>950.86</v>
      </c>
      <c r="E167" s="194">
        <v>980.4</v>
      </c>
      <c r="F167" s="45">
        <f t="shared" si="26"/>
        <v>103.10666133815702</v>
      </c>
    </row>
    <row r="168" spans="1:6" ht="12.75" customHeight="1" x14ac:dyDescent="0.25">
      <c r="A168" s="63">
        <v>3213</v>
      </c>
      <c r="B168" s="64" t="s">
        <v>338</v>
      </c>
      <c r="C168" s="247" t="s">
        <v>339</v>
      </c>
      <c r="D168" s="194">
        <v>955.6</v>
      </c>
      <c r="E168" s="194">
        <v>0</v>
      </c>
      <c r="F168" s="45">
        <f t="shared" si="26"/>
        <v>0</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22272.600000000002</v>
      </c>
      <c r="E170" s="60">
        <f t="shared" si="34"/>
        <v>21569.46</v>
      </c>
      <c r="F170" s="45">
        <f t="shared" si="26"/>
        <v>96.843026858112651</v>
      </c>
    </row>
    <row r="171" spans="1:6" ht="12.75" customHeight="1" x14ac:dyDescent="0.25">
      <c r="A171" s="63">
        <v>3221</v>
      </c>
      <c r="B171" s="64" t="s">
        <v>344</v>
      </c>
      <c r="C171" s="247" t="s">
        <v>345</v>
      </c>
      <c r="D171" s="194">
        <v>16710.7</v>
      </c>
      <c r="E171" s="194">
        <v>16568.55</v>
      </c>
      <c r="F171" s="45">
        <f t="shared" si="26"/>
        <v>99.1493474241055</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4220.0600000000004</v>
      </c>
      <c r="E173" s="194">
        <v>4830.16</v>
      </c>
      <c r="F173" s="45">
        <f t="shared" si="26"/>
        <v>114.45714041980443</v>
      </c>
    </row>
    <row r="174" spans="1:6" ht="12.75" customHeight="1" x14ac:dyDescent="0.25">
      <c r="A174" s="63">
        <v>3224</v>
      </c>
      <c r="B174" s="65" t="s">
        <v>350</v>
      </c>
      <c r="C174" s="247" t="s">
        <v>351</v>
      </c>
      <c r="D174" s="194">
        <v>60</v>
      </c>
      <c r="E174" s="194">
        <v>0</v>
      </c>
      <c r="F174" s="45">
        <f t="shared" si="26"/>
        <v>0</v>
      </c>
    </row>
    <row r="175" spans="1:6" ht="12.75" customHeight="1" x14ac:dyDescent="0.25">
      <c r="A175" s="63">
        <v>3225</v>
      </c>
      <c r="B175" s="65" t="s">
        <v>352</v>
      </c>
      <c r="C175" s="247" t="s">
        <v>353</v>
      </c>
      <c r="D175" s="194">
        <v>1281.8399999999999</v>
      </c>
      <c r="E175" s="194">
        <v>170.75</v>
      </c>
      <c r="F175" s="45">
        <f t="shared" si="26"/>
        <v>13.320695250577296</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11920.76</v>
      </c>
      <c r="E178" s="60">
        <f t="shared" si="35"/>
        <v>13956.09</v>
      </c>
      <c r="F178" s="45">
        <f t="shared" si="26"/>
        <v>117.07382750764212</v>
      </c>
    </row>
    <row r="179" spans="1:6" ht="12.75" customHeight="1" x14ac:dyDescent="0.25">
      <c r="A179" s="63">
        <v>3231</v>
      </c>
      <c r="B179" s="65" t="s">
        <v>360</v>
      </c>
      <c r="C179" s="247" t="s">
        <v>361</v>
      </c>
      <c r="D179" s="194">
        <v>851.6</v>
      </c>
      <c r="E179" s="194">
        <v>933.72</v>
      </c>
      <c r="F179" s="45">
        <f t="shared" si="26"/>
        <v>109.64302489431658</v>
      </c>
    </row>
    <row r="180" spans="1:6" ht="12.75" customHeight="1" x14ac:dyDescent="0.25">
      <c r="A180" s="63">
        <v>3232</v>
      </c>
      <c r="B180" s="65" t="s">
        <v>362</v>
      </c>
      <c r="C180" s="247" t="s">
        <v>363</v>
      </c>
      <c r="D180" s="194">
        <v>197.13</v>
      </c>
      <c r="E180" s="194">
        <v>259.88</v>
      </c>
      <c r="F180" s="45">
        <f t="shared" si="26"/>
        <v>131.83178613097957</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602.32000000000005</v>
      </c>
      <c r="E182" s="194">
        <v>1067.44</v>
      </c>
      <c r="F182" s="45">
        <f t="shared" si="26"/>
        <v>177.22141054588923</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3484.49</v>
      </c>
      <c r="E185" s="194">
        <v>2975.93</v>
      </c>
      <c r="F185" s="45">
        <f t="shared" si="26"/>
        <v>85.405037753014071</v>
      </c>
    </row>
    <row r="186" spans="1:6" ht="12.75" customHeight="1" x14ac:dyDescent="0.25">
      <c r="A186" s="63">
        <v>3238</v>
      </c>
      <c r="B186" s="64" t="s">
        <v>374</v>
      </c>
      <c r="C186" s="247" t="s">
        <v>375</v>
      </c>
      <c r="D186" s="194">
        <v>1812.25</v>
      </c>
      <c r="E186" s="194">
        <v>2779.12</v>
      </c>
      <c r="F186" s="45">
        <f t="shared" si="26"/>
        <v>153.35191060835979</v>
      </c>
    </row>
    <row r="187" spans="1:6" ht="12.75" customHeight="1" x14ac:dyDescent="0.25">
      <c r="A187" s="63">
        <v>3239</v>
      </c>
      <c r="B187" s="64" t="s">
        <v>376</v>
      </c>
      <c r="C187" s="247" t="s">
        <v>377</v>
      </c>
      <c r="D187" s="194">
        <v>4972.97</v>
      </c>
      <c r="E187" s="194">
        <v>5940</v>
      </c>
      <c r="F187" s="45">
        <f t="shared" si="26"/>
        <v>119.44572358168257</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1612.85</v>
      </c>
      <c r="E194" s="60">
        <f t="shared" si="36"/>
        <v>1551.7</v>
      </c>
      <c r="F194" s="45">
        <f t="shared" si="26"/>
        <v>96.208574882971149</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670.8</v>
      </c>
      <c r="E197" s="194">
        <v>768.69</v>
      </c>
      <c r="F197" s="45">
        <f t="shared" si="26"/>
        <v>114.59302325581397</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942.05</v>
      </c>
      <c r="E201" s="194">
        <v>783.01</v>
      </c>
      <c r="F201" s="45">
        <f t="shared" si="26"/>
        <v>83.117668913539617</v>
      </c>
    </row>
    <row r="202" spans="1:6" ht="12.75" customHeight="1" x14ac:dyDescent="0.25">
      <c r="A202" s="63">
        <v>34</v>
      </c>
      <c r="B202" s="183" t="s">
        <v>406</v>
      </c>
      <c r="C202" s="247" t="s">
        <v>407</v>
      </c>
      <c r="D202" s="60">
        <f t="shared" ref="D202:E202" si="37">D203+D208+D216</f>
        <v>553.99</v>
      </c>
      <c r="E202" s="60">
        <f t="shared" si="37"/>
        <v>576.87</v>
      </c>
      <c r="F202" s="45">
        <f t="shared" si="26"/>
        <v>104.13003844834745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553.99</v>
      </c>
      <c r="E216" s="60">
        <f t="shared" si="40"/>
        <v>576.87</v>
      </c>
      <c r="F216" s="45">
        <f t="shared" si="26"/>
        <v>104.13003844834745</v>
      </c>
    </row>
    <row r="217" spans="1:6" ht="12.75" customHeight="1" x14ac:dyDescent="0.25">
      <c r="A217" s="63">
        <v>3431</v>
      </c>
      <c r="B217" s="182" t="s">
        <v>436</v>
      </c>
      <c r="C217" s="247" t="s">
        <v>437</v>
      </c>
      <c r="D217" s="194">
        <v>553.99</v>
      </c>
      <c r="E217" s="194">
        <v>576.87</v>
      </c>
      <c r="F217" s="45">
        <f t="shared" si="26"/>
        <v>104.13003844834745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79525.600000000006</v>
      </c>
      <c r="E299" s="60">
        <f>E152-E297+E298</f>
        <v>89364.75999999998</v>
      </c>
      <c r="F299" s="45">
        <f t="shared" si="68"/>
        <v>112.37231784481976</v>
      </c>
    </row>
    <row r="300" spans="1:6" ht="12.75" customHeight="1" x14ac:dyDescent="0.25">
      <c r="A300" s="63" t="s">
        <v>582</v>
      </c>
      <c r="B300" s="64" t="s">
        <v>593</v>
      </c>
      <c r="C300" s="247" t="s">
        <v>594</v>
      </c>
      <c r="D300" s="60">
        <f>IF(D6&gt;=D299,D6-D299,0)</f>
        <v>4854.9799999999959</v>
      </c>
      <c r="E300" s="60">
        <f>IF(E6&gt;=E299,E6-E299,0)</f>
        <v>1373.390000000014</v>
      </c>
      <c r="F300" s="45">
        <f t="shared" si="68"/>
        <v>28.288273072185984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2469.0100000000002</v>
      </c>
      <c r="E302" s="194">
        <v>7323.99</v>
      </c>
      <c r="F302" s="45">
        <f t="shared" si="68"/>
        <v>296.63670864030519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31" t="s">
        <v>607</v>
      </c>
      <c r="B307" s="328"/>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4812.5</v>
      </c>
      <c r="E360" s="60">
        <f t="shared" si="86"/>
        <v>0</v>
      </c>
      <c r="F360" s="45">
        <f t="shared" si="72"/>
        <v>0</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4812.5</v>
      </c>
      <c r="E373" s="60">
        <f t="shared" si="90"/>
        <v>0</v>
      </c>
      <c r="F373" s="45">
        <f t="shared" si="72"/>
        <v>0</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2000</v>
      </c>
      <c r="E379" s="60">
        <f t="shared" si="92"/>
        <v>0</v>
      </c>
      <c r="F379" s="45">
        <f t="shared" si="72"/>
        <v>0</v>
      </c>
    </row>
    <row r="380" spans="1:6" ht="12.75" customHeight="1" x14ac:dyDescent="0.25">
      <c r="A380" s="63">
        <v>4221</v>
      </c>
      <c r="B380" s="64" t="s">
        <v>648</v>
      </c>
      <c r="C380" s="247" t="s">
        <v>740</v>
      </c>
      <c r="D380" s="194">
        <v>2000</v>
      </c>
      <c r="E380" s="194">
        <v>0</v>
      </c>
      <c r="F380" s="45">
        <f t="shared" si="72"/>
        <v>0</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2812.5</v>
      </c>
      <c r="E401" s="60">
        <f t="shared" si="96"/>
        <v>0</v>
      </c>
      <c r="F401" s="45">
        <f t="shared" si="72"/>
        <v>0</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2812.5</v>
      </c>
      <c r="E403" s="194"/>
      <c r="F403" s="45">
        <f t="shared" si="72"/>
        <v>0</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4812.5</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4812.5</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84380.58</v>
      </c>
      <c r="E422" s="60">
        <f>E6+E308</f>
        <v>90738.15</v>
      </c>
      <c r="F422" s="45">
        <f t="shared" si="72"/>
        <v>107.53439950282397</v>
      </c>
    </row>
    <row r="423" spans="1:6" ht="12.75" customHeight="1" x14ac:dyDescent="0.25">
      <c r="A423" s="63" t="s">
        <v>582</v>
      </c>
      <c r="B423" s="64" t="s">
        <v>805</v>
      </c>
      <c r="C423" s="247" t="s">
        <v>806</v>
      </c>
      <c r="D423" s="60">
        <f t="shared" ref="D423:E423" si="103">D299+D360</f>
        <v>84338.1</v>
      </c>
      <c r="E423" s="60">
        <f t="shared" si="103"/>
        <v>89364.75999999998</v>
      </c>
      <c r="F423" s="45">
        <f t="shared" si="72"/>
        <v>105.96012952627576</v>
      </c>
    </row>
    <row r="424" spans="1:6" ht="12.75" customHeight="1" x14ac:dyDescent="0.25">
      <c r="A424" s="63" t="s">
        <v>582</v>
      </c>
      <c r="B424" s="64" t="s">
        <v>807</v>
      </c>
      <c r="C424" s="247" t="s">
        <v>808</v>
      </c>
      <c r="D424" s="60">
        <f t="shared" ref="D424:E424" si="104">IF(D422&gt;=D423,D422-D423,0)</f>
        <v>42.479999999995925</v>
      </c>
      <c r="E424" s="60">
        <f t="shared" si="104"/>
        <v>1373.390000000014</v>
      </c>
      <c r="F424" s="45">
        <f t="shared" si="72"/>
        <v>3233.027306968328</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2469.0100000000002</v>
      </c>
      <c r="E426" s="60">
        <f t="shared" si="106"/>
        <v>2511.4899999999998</v>
      </c>
      <c r="F426" s="45">
        <f t="shared" si="72"/>
        <v>101.7205276608843</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31" t="s">
        <v>819</v>
      </c>
      <c r="B429" s="32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84380.58</v>
      </c>
      <c r="E643" s="60">
        <f>E422+E430</f>
        <v>90738.15</v>
      </c>
      <c r="F643" s="45">
        <f t="shared" si="109"/>
        <v>107.53439950282397</v>
      </c>
    </row>
    <row r="644" spans="1:6" ht="12.75" customHeight="1" x14ac:dyDescent="0.25">
      <c r="A644" s="63" t="s">
        <v>582</v>
      </c>
      <c r="B644" s="64" t="s">
        <v>1238</v>
      </c>
      <c r="C644" s="247" t="s">
        <v>1239</v>
      </c>
      <c r="D644" s="60">
        <f>D423+D535</f>
        <v>84338.1</v>
      </c>
      <c r="E644" s="60">
        <f>E423+E535</f>
        <v>89364.75999999998</v>
      </c>
      <c r="F644" s="45">
        <f t="shared" si="109"/>
        <v>105.96012952627576</v>
      </c>
    </row>
    <row r="645" spans="1:6" ht="12.75" customHeight="1" x14ac:dyDescent="0.25">
      <c r="A645" s="63" t="s">
        <v>582</v>
      </c>
      <c r="B645" s="64" t="s">
        <v>1240</v>
      </c>
      <c r="C645" s="247" t="s">
        <v>1241</v>
      </c>
      <c r="D645" s="60">
        <f t="shared" ref="D645:E645" si="163">IF(D643&gt;=D644,D643-D644,0)</f>
        <v>42.479999999995925</v>
      </c>
      <c r="E645" s="60">
        <f t="shared" si="163"/>
        <v>1373.390000000014</v>
      </c>
      <c r="F645" s="45">
        <f t="shared" si="109"/>
        <v>3233.027306968328</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2469.0100000000002</v>
      </c>
      <c r="E647" s="60">
        <f>IF(E426-E427+E641-E642&gt;=0,E426-E427+E641-E642,0)</f>
        <v>2511.4899999999998</v>
      </c>
      <c r="F647" s="45">
        <f t="shared" si="109"/>
        <v>101.7205276608843</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2511.4899999999961</v>
      </c>
      <c r="E649" s="60">
        <f t="shared" si="165"/>
        <v>3884.8800000000138</v>
      </c>
      <c r="F649" s="45">
        <f t="shared" si="109"/>
        <v>154.68427109007081</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1112.6199999999999</v>
      </c>
      <c r="E651" s="196">
        <v>0</v>
      </c>
      <c r="F651" s="61">
        <f t="shared" si="109"/>
        <v>0</v>
      </c>
    </row>
    <row r="652" spans="1:6" s="55" customFormat="1" ht="20.100000000000001" customHeight="1" x14ac:dyDescent="0.25">
      <c r="A652" s="331" t="s">
        <v>1254</v>
      </c>
      <c r="B652" s="328"/>
      <c r="C652" s="171"/>
      <c r="D652" s="43"/>
      <c r="E652" s="43"/>
      <c r="F652" s="44"/>
    </row>
    <row r="653" spans="1:6" ht="12.75" customHeight="1" x14ac:dyDescent="0.25">
      <c r="A653" s="63">
        <v>11</v>
      </c>
      <c r="B653" s="64" t="s">
        <v>1255</v>
      </c>
      <c r="C653" s="247" t="s">
        <v>1256</v>
      </c>
      <c r="D653" s="194">
        <v>2901.44</v>
      </c>
      <c r="E653" s="194">
        <v>4204.1499999999996</v>
      </c>
      <c r="F653" s="45">
        <f t="shared" ref="F653:F740" si="167">IF(D653&lt;&gt;0,IF(E653/D653&gt;=100,"&gt;&gt;100",E653/D653*100),"-")</f>
        <v>144.89873993603175</v>
      </c>
    </row>
    <row r="654" spans="1:6" ht="12.75" customHeight="1" x14ac:dyDescent="0.25">
      <c r="A654" s="63" t="s">
        <v>1257</v>
      </c>
      <c r="B654" s="64" t="s">
        <v>1258</v>
      </c>
      <c r="C654" s="247" t="s">
        <v>1257</v>
      </c>
      <c r="D654" s="194">
        <v>86295.78</v>
      </c>
      <c r="E654" s="194">
        <v>92678.55</v>
      </c>
      <c r="F654" s="45">
        <f t="shared" si="167"/>
        <v>107.39638716980136</v>
      </c>
    </row>
    <row r="655" spans="1:6" ht="12.75" customHeight="1" x14ac:dyDescent="0.25">
      <c r="A655" s="63" t="s">
        <v>1259</v>
      </c>
      <c r="B655" s="64" t="s">
        <v>1260</v>
      </c>
      <c r="C655" s="247" t="s">
        <v>1259</v>
      </c>
      <c r="D655" s="194">
        <v>84993.07</v>
      </c>
      <c r="E655" s="194">
        <v>96882.7</v>
      </c>
      <c r="F655" s="45">
        <f t="shared" si="167"/>
        <v>113.98894051009098</v>
      </c>
    </row>
    <row r="656" spans="1:6" ht="22.8" x14ac:dyDescent="0.25">
      <c r="A656" s="63">
        <v>11</v>
      </c>
      <c r="B656" s="64" t="s">
        <v>1261</v>
      </c>
      <c r="C656" s="247" t="s">
        <v>1262</v>
      </c>
      <c r="D656" s="60">
        <f t="shared" ref="D656:E656" si="168">+D653+D654-D655</f>
        <v>4204.1499999999942</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v>
      </c>
      <c r="E658" s="253">
        <v>2</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v>
      </c>
      <c r="E660" s="253">
        <v>2</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12900</v>
      </c>
      <c r="E683" s="192">
        <v>13500</v>
      </c>
      <c r="F683" s="71">
        <f t="shared" si="167"/>
        <v>104.65116279069768</v>
      </c>
    </row>
    <row r="684" spans="1:6" ht="22.8" x14ac:dyDescent="0.25">
      <c r="A684" s="70">
        <v>63613</v>
      </c>
      <c r="B684" s="182" t="s">
        <v>1318</v>
      </c>
      <c r="C684" s="278" t="s">
        <v>1319</v>
      </c>
      <c r="D684" s="192">
        <v>4761.78</v>
      </c>
      <c r="E684" s="192">
        <v>5081.04</v>
      </c>
      <c r="F684" s="71">
        <f t="shared" si="167"/>
        <v>106.70463566145433</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950.86</v>
      </c>
      <c r="E734" s="192">
        <v>980.4</v>
      </c>
      <c r="F734" s="71">
        <f t="shared" si="167"/>
        <v>103.10666133815702</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936.69</v>
      </c>
      <c r="E737" s="194">
        <v>451.38</v>
      </c>
      <c r="F737" s="45">
        <f t="shared" si="167"/>
        <v>48.188835153572683</v>
      </c>
    </row>
    <row r="738" spans="1:6" ht="12.75" customHeight="1" x14ac:dyDescent="0.25">
      <c r="A738" s="63" t="s">
        <v>1406</v>
      </c>
      <c r="B738" s="64" t="s">
        <v>1407</v>
      </c>
      <c r="C738" s="247" t="s">
        <v>1406</v>
      </c>
      <c r="D738" s="194">
        <v>1300.8</v>
      </c>
      <c r="E738" s="194">
        <v>1300.8</v>
      </c>
      <c r="F738" s="45">
        <f t="shared" si="167"/>
        <v>100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3" t="s">
        <v>1948</v>
      </c>
      <c r="B1010" s="37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1"/>
      <c r="E1021" s="372"/>
      <c r="F1021" s="51"/>
    </row>
    <row r="1022" spans="1:6" ht="15" customHeight="1" x14ac:dyDescent="0.25">
      <c r="A1022" s="140"/>
      <c r="B1022" s="163"/>
      <c r="C1022" s="173"/>
      <c r="D1022" s="371"/>
      <c r="E1022" s="37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abSelected="1" zoomScaleNormal="100" workbookViewId="0">
      <selection activeCell="J9" sqref="J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307518.10000000003</v>
      </c>
      <c r="E6" s="180">
        <f t="shared" si="0"/>
        <v>302912.23000000004</v>
      </c>
      <c r="F6" s="181">
        <f t="shared" ref="F6:F298" si="1">IF(D6&gt;0,IF(E6/D6&gt;=100,"&gt;&gt;100",E6/D6*100),"-")</f>
        <v>98.502244258142852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302201.33</v>
      </c>
      <c r="E7" s="79">
        <f t="shared" si="2"/>
        <v>296220.86000000004</v>
      </c>
      <c r="F7" s="71">
        <f t="shared" si="1"/>
        <v>98.021031211212744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302201.33</v>
      </c>
      <c r="E12" s="79">
        <f t="shared" si="3"/>
        <v>296220.86000000004</v>
      </c>
      <c r="F12" s="71">
        <f t="shared" si="1"/>
        <v>98.021031211212744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255158.24000000002</v>
      </c>
      <c r="E13" s="79">
        <f t="shared" si="4"/>
        <v>250758.96000000002</v>
      </c>
      <c r="F13" s="71">
        <f t="shared" si="1"/>
        <v>98.275862068965509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351942.39</v>
      </c>
      <c r="E15" s="192">
        <v>351942.39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96784.15</v>
      </c>
      <c r="E18" s="192">
        <v>101183.43</v>
      </c>
      <c r="F18" s="71">
        <f t="shared" si="1"/>
        <v>104.5454550151032</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43090.880000000005</v>
      </c>
      <c r="E19" s="79">
        <f t="shared" si="5"/>
        <v>42330.009999999995</v>
      </c>
      <c r="F19" s="71">
        <f t="shared" si="1"/>
        <v>98.234266740433213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60465.08</v>
      </c>
      <c r="E20" s="192">
        <v>60465.08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1018.7</v>
      </c>
      <c r="E21" s="192">
        <v>1018.7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1589.36</v>
      </c>
      <c r="E22" s="192">
        <v>1589.36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19982.259999999998</v>
      </c>
      <c r="E28" s="192">
        <v>20743.13</v>
      </c>
      <c r="F28" s="71">
        <f t="shared" si="1"/>
        <v>103.80772745425193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3952.2099999999996</v>
      </c>
      <c r="E45" s="79">
        <f t="shared" si="9"/>
        <v>3131.89</v>
      </c>
      <c r="F45" s="71">
        <f t="shared" si="1"/>
        <v>79.244017903906936</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4127.99</v>
      </c>
      <c r="E47" s="192">
        <v>4127.99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175.78</v>
      </c>
      <c r="E50" s="192">
        <v>996.1</v>
      </c>
      <c r="F50" s="71">
        <f t="shared" si="1"/>
        <v>566.67425190579138</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5316.7699999999995</v>
      </c>
      <c r="E69" s="79">
        <f>E70+E82+E88+E119+E135+E147+E165+E171</f>
        <v>6691.37</v>
      </c>
      <c r="F69" s="71">
        <f t="shared" si="1"/>
        <v>125.85404296217442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4204.1499999999996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4204.1499999999996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4204.1499999999996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6691.37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6691.37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1112.6199999999999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1112.6199999999999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307518.09999999998</v>
      </c>
      <c r="E176" s="79">
        <f>E177+E251</f>
        <v>302912.23</v>
      </c>
      <c r="F176" s="71">
        <f t="shared" si="1"/>
        <v>98.502244258142852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5162.54</v>
      </c>
      <c r="E177" s="79">
        <f>E178+E197+E203+E219+E247+E248</f>
        <v>5163.75</v>
      </c>
      <c r="F177" s="71">
        <f t="shared" si="1"/>
        <v>100.02343807505608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5162.54</v>
      </c>
      <c r="E178" s="79">
        <f>SUM(E179:E181)+E185+E186+SUM(E194:E196)</f>
        <v>5163.75</v>
      </c>
      <c r="F178" s="71">
        <f t="shared" si="1"/>
        <v>100.02343807505608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3677.21</v>
      </c>
      <c r="E179" s="192">
        <v>4307.26</v>
      </c>
      <c r="F179" s="71">
        <f t="shared" si="1"/>
        <v>117.13391402721085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1441.74</v>
      </c>
      <c r="E180" s="192">
        <v>854.83</v>
      </c>
      <c r="F180" s="71">
        <f t="shared" si="1"/>
        <v>59.291550487605264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43.59</v>
      </c>
      <c r="E181" s="79">
        <f t="shared" si="28"/>
        <v>1.66</v>
      </c>
      <c r="F181" s="71">
        <f t="shared" si="1"/>
        <v>3.8082128928653356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43.59</v>
      </c>
      <c r="E184" s="192">
        <v>1.66</v>
      </c>
      <c r="F184" s="71">
        <f t="shared" si="1"/>
        <v>3.8082128928653356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302355.56</v>
      </c>
      <c r="E251" s="79">
        <f>+E252+E255-E264+E274+E291</f>
        <v>297748.47999999998</v>
      </c>
      <c r="F251" s="71">
        <f t="shared" si="1"/>
        <v>98.47627078529662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299844.07</v>
      </c>
      <c r="E252" s="79">
        <f>E253-E254</f>
        <v>293863.59999999998</v>
      </c>
      <c r="F252" s="71">
        <f t="shared" si="1"/>
        <v>98.005473311511537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299844.07</v>
      </c>
      <c r="E253" s="192">
        <v>293863.59999999998</v>
      </c>
      <c r="F253" s="71">
        <f t="shared" si="1"/>
        <v>98.005473311511537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2511.4899999999998</v>
      </c>
      <c r="E255" s="79">
        <f>E256-E260</f>
        <v>3884.8799999999992</v>
      </c>
      <c r="F255" s="71">
        <f t="shared" si="1"/>
        <v>154.68427109007001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7323.99</v>
      </c>
      <c r="E256" s="79">
        <f>SUM(E257:E259)</f>
        <v>8697.3799999999992</v>
      </c>
      <c r="F256" s="71">
        <f t="shared" si="1"/>
        <v>118.75193712716701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7323.99</v>
      </c>
      <c r="E257" s="192">
        <v>8697.3799999999992</v>
      </c>
      <c r="F257" s="71">
        <f t="shared" si="1"/>
        <v>118.75193712716701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4812.5</v>
      </c>
      <c r="E260" s="79">
        <f>SUM(E261:E263)</f>
        <v>4812.5</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4812.5</v>
      </c>
      <c r="E262" s="192">
        <v>4812.5</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6691.37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5162.54</v>
      </c>
      <c r="E337" s="192">
        <v>5163.75</v>
      </c>
      <c r="F337" s="71">
        <f t="shared" si="43"/>
        <v>100.02343807505608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21"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84338.1</v>
      </c>
      <c r="E107" s="60">
        <f t="shared" si="21"/>
        <v>89364.76</v>
      </c>
      <c r="F107" s="45">
        <f t="shared" si="1"/>
        <v>105.96012952627578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84338.1</v>
      </c>
      <c r="E109" s="194">
        <v>89364.76</v>
      </c>
      <c r="F109" s="45">
        <f t="shared" si="1"/>
        <v>105.96012952627578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84338.1</v>
      </c>
      <c r="E141" s="81">
        <f t="shared" si="28"/>
        <v>89364.76</v>
      </c>
      <c r="F141" s="61">
        <f t="shared" si="1"/>
        <v>105.96012952627578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5162.54</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88225.34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88225.34</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50730.239999999998</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36961.82</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533.28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88224.130000000019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88224.130000000019</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50100.19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37548.730000000003</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575.21</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5163.7499999999709</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5163.75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5163.75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28401</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kulturni.centar.klanjec@kr.t-com.hr</cp:lastModifiedBy>
  <cp:lastPrinted>2026-01-30T10:04:07Z</cp:lastPrinted>
  <dcterms:created xsi:type="dcterms:W3CDTF">2022-04-01T05:14:30Z</dcterms:created>
  <dcterms:modified xsi:type="dcterms:W3CDTF">2026-02-16T08:52:02Z</dcterms:modified>
</cp:coreProperties>
</file>