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asiDok\JEDNOSTAVNA NABAVA 2020 - Rekonstrukcija Spomen parka znamenitih Klanjčana\"/>
    </mc:Choice>
  </mc:AlternateContent>
  <xr:revisionPtr revIDLastSave="0" documentId="13_ncr:1_{BE66342B-6FF9-4A3B-A650-A6578A853EA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Naslovnica" sheetId="4" r:id="rId1"/>
    <sheet name="Troškovnik" sheetId="3" r:id="rId2"/>
  </sheets>
  <definedNames>
    <definedName name="Print_Titles" localSheetId="1">Troškovnik!$1:$1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0" i="3" l="1"/>
  <c r="B128" i="3" l="1"/>
  <c r="A128" i="3"/>
  <c r="D109" i="3"/>
  <c r="F109" i="3"/>
  <c r="A118" i="3"/>
  <c r="D102" i="3"/>
  <c r="F111" i="3" l="1"/>
  <c r="F128" i="3" s="1"/>
  <c r="F50" i="3"/>
  <c r="D93" i="3"/>
  <c r="F93" i="3" s="1"/>
  <c r="D84" i="3"/>
  <c r="F84" i="3"/>
  <c r="B118" i="3"/>
  <c r="D70" i="3"/>
  <c r="D82" i="3" s="1"/>
  <c r="D76" i="3"/>
  <c r="D74" i="3"/>
  <c r="F74" i="3" s="1"/>
  <c r="D59" i="3"/>
  <c r="F52" i="3" l="1"/>
  <c r="F118" i="3" s="1"/>
  <c r="F78" i="3"/>
  <c r="B126" i="3" l="1"/>
  <c r="A126" i="3"/>
  <c r="B124" i="3"/>
  <c r="A124" i="3"/>
  <c r="B122" i="3"/>
  <c r="A122" i="3"/>
  <c r="B120" i="3"/>
  <c r="A120" i="3"/>
  <c r="F102" i="3"/>
  <c r="F100" i="3"/>
  <c r="F91" i="3"/>
  <c r="F95" i="3" s="1"/>
  <c r="F104" i="3" l="1"/>
  <c r="F126" i="3" s="1"/>
  <c r="F82" i="3"/>
  <c r="F80" i="3"/>
  <c r="F68" i="3"/>
  <c r="F66" i="3" l="1"/>
  <c r="F59" i="3"/>
  <c r="F61" i="3" s="1"/>
  <c r="F120" i="3" l="1"/>
  <c r="F76" i="3"/>
  <c r="F70" i="3"/>
  <c r="F124" i="3" l="1"/>
  <c r="F72" i="3"/>
  <c r="F86" i="3" s="1"/>
  <c r="F122" i="3" l="1"/>
  <c r="F131" i="3" s="1"/>
  <c r="F133" i="3" l="1"/>
  <c r="F135" i="3" s="1"/>
</calcChain>
</file>

<file path=xl/sharedStrings.xml><?xml version="1.0" encoding="utf-8"?>
<sst xmlns="http://schemas.openxmlformats.org/spreadsheetml/2006/main" count="135" uniqueCount="118">
  <si>
    <t>1.</t>
  </si>
  <si>
    <t>2.</t>
  </si>
  <si>
    <t>1.1.</t>
  </si>
  <si>
    <t>RUŠENJA I DEMONTAŽE</t>
  </si>
  <si>
    <t>2.1.</t>
  </si>
  <si>
    <t>RUŠENJA I DEMONTAŽE UKUPNO:</t>
  </si>
  <si>
    <t>3.3.</t>
  </si>
  <si>
    <t>3.4.</t>
  </si>
  <si>
    <t>SVEUKUPNO:</t>
  </si>
  <si>
    <t>komplet</t>
  </si>
  <si>
    <t>ZEMLJANI RADOVI</t>
  </si>
  <si>
    <t>ZEMLJANI RADOVI UKUPNO:</t>
  </si>
  <si>
    <t>3.</t>
  </si>
  <si>
    <t>3.1.</t>
  </si>
  <si>
    <t>3.2.</t>
  </si>
  <si>
    <t>Kombinirano (strojno - ručno) humusiranje pokosa i zemljanih površina na koja će se zatravniti. Stavkom je obuhvaćeno planiranje pokosa usjeka, nasipa i terena završnim slojem nasipa s humusom, u debljini 20 do 30 cm, završno fino planiranje i valjanje, te dvostruko sijanje trave. Obračun po m2 površine svih pokosa i površina koje će se zatravniti.</t>
  </si>
  <si>
    <t>3.5.</t>
  </si>
  <si>
    <t>4.</t>
  </si>
  <si>
    <t>4.1.</t>
  </si>
  <si>
    <t>4.2.</t>
  </si>
  <si>
    <r>
      <t>m</t>
    </r>
    <r>
      <rPr>
        <vertAlign val="superscript"/>
        <sz val="9"/>
        <rFont val="Arial"/>
        <family val="2"/>
      </rPr>
      <t>2</t>
    </r>
  </si>
  <si>
    <r>
      <t>m</t>
    </r>
    <r>
      <rPr>
        <vertAlign val="superscript"/>
        <sz val="9"/>
        <rFont val="Arial"/>
        <family val="2"/>
      </rPr>
      <t>3</t>
    </r>
  </si>
  <si>
    <r>
      <t>m</t>
    </r>
    <r>
      <rPr>
        <vertAlign val="superscript"/>
        <sz val="9"/>
        <rFont val="Arial"/>
        <family val="2"/>
      </rPr>
      <t>1</t>
    </r>
  </si>
  <si>
    <t>REKAPITULACIJA TROŠKOVA</t>
  </si>
  <si>
    <t>Nasipavanje terena zdravim zemljanim materijalom iz iskopa u slojevima po 30 cm, s potrebnim zbijanjem.</t>
  </si>
  <si>
    <t>Demontaža postojećih parkovnih rubnjaka na dijelu odmorišta predviđenog za priširenje.</t>
  </si>
  <si>
    <t>m'</t>
  </si>
  <si>
    <t xml:space="preserve"> - postojeći parkovni rubnjaci dim. 8x20x50 cm</t>
  </si>
  <si>
    <t>PRIPREMNI RADOVI</t>
  </si>
  <si>
    <t>kom</t>
  </si>
  <si>
    <t>PRIPREMNI RADOVI UKUPNO:</t>
  </si>
  <si>
    <r>
      <t>Dobava i ugradnja geotekstila g=300 gr/m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, na podtlo s odgovarajućim preklopima (min. 30 cm) koji se ne obračunavaju posebno. Ugrađuje se na svim površinama na koja se vrši nasipavanje i nabijanje drobljenog kamena.</t>
    </r>
  </si>
  <si>
    <t>Dobava i ugradba betonskih parkovnih rubnjaka, presjeka 8 x 20 x 50 cm. Stavkom uključeno polaganje u temelj od betona suhe konzistencije (zemljovlažni beton) C25/30 presjeka ~20/20 cm, uključivo i sve iskope u tlu IV. kategorije za podlogu (temelj), kao i izvedbu spojeva rubnjaka cementnim mortom. Dio rubnjaka ugrađuje se u luku. Izvodi se uz rub proširenog odmorišta.</t>
  </si>
  <si>
    <r>
      <t>Dobava materijala i izrada tamponskog sloja, u slojevima od 20 cm, od drobljenog kamenog materijala, veličina zrna 0-32 mm, kao podloga za postavljenje sipine na površini odmorišta, te za postavljanje sloja pijeska na koji će biti postavljeni kameni blokovi, kamena gazišta stepenica i betonski opločnici. Strojno zbijanje i niveliranje u traženom padu s točnošću ±1,5 cm. Potreban stupanj zbijenosti 50 Mpa/m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</t>
    </r>
  </si>
  <si>
    <t>Dobava i ugradba betonskih opločnika, dimenzije 10 x 10 x 6 cm, prema shemi slaganja u projektu. Izgled u svemu kao postojeći opločnici u parku. Betonski opločnici polažu se na prethodno pripremljunu uvaljanu podlogu (obračunato u prethodnim stavkama) u sloj pijeska ili kamene sitneži debljine 3 cm. Stavka obuhvaća nabavu materijala, ugradnju, zapunjavanje fuga kvarcnim pijeskom, te sve radnje i predradnje potrebne za izvedbu.</t>
  </si>
  <si>
    <t>Iskolčenje objekta koje obuhvaća sva geodetska mjerenja, kojima se podaci iz projekta prenose na teren, obnavljanje i održavanje iskolčenih oznaka na terenu za sve vrijeme građenja, odnosno do predaje radova investitoru. U cijenu uključena sva mjerenja i iskolčenja zu tijeku rada.</t>
  </si>
  <si>
    <t>KAMENARSKI RADOVI</t>
  </si>
  <si>
    <t>KAMENARSKI RADOVI UKUPNO:</t>
  </si>
  <si>
    <t>3.6.</t>
  </si>
  <si>
    <t>3.7.</t>
  </si>
  <si>
    <t>3.8.</t>
  </si>
  <si>
    <t>3.9.</t>
  </si>
  <si>
    <t>3.10.</t>
  </si>
  <si>
    <r>
      <t>Dobava materijala i izrada sloja pijeska granulacije 2-4 mm u sloju debljine 3 cm, kao podlogu za postavljenje sloja pijeska na koji će biti postavljeni kameni blokovi i kamena gazišta stepenica na tlu. Strojno zbijanje i niveliranje u traženom padu s točnošću ±1,5 cm. Potreban stupanj zbijenosti 50 Mpa/m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</t>
    </r>
  </si>
  <si>
    <t>BETONSKI RADOVI</t>
  </si>
  <si>
    <t>BETONSKI RADOVI UKUPNO:</t>
  </si>
  <si>
    <t>5.</t>
  </si>
  <si>
    <t>5.1.</t>
  </si>
  <si>
    <t>5.2.</t>
  </si>
  <si>
    <r>
      <t>Planiranje podtla, s potrebnim zbijanjem. Planiranje se provodi s točnošću ±1.0 cm. Zbijanjem treba postići modul zbijenosti od min. 20 Mpa/m2. Obračun po 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isplanirane i zbijene površine, uključivo sva potrebna mjerenja i ispitivanja.</t>
    </r>
  </si>
  <si>
    <t>Dobava i izrada i montaža kamenih blokova komemorativnog prostora poprečnog presjeka š/v=40/46 cm, izvedenih u svemu prema nacrtima. Vrsta kamena plano ili jednakovrijedno, završna obrada pjeskarenjem ili paljenjem. U stavku uključeno i klesanje slova prema nacrtu razvijene plohe klupe 7 u dubini od cca 1 cm. U stavku uključena priprema površine i temeljita impregnacija kamena prije ugradnje radi zaštite od vanjskih utjecaja sredstvom poput Sikagard-703 W ili jednakovrijedno.
Obavezno odobrenje tipa kamena i načina obrade od strane Konzervatorskog odjela u Krapini i nadzornog inženjera. Odobrenje se vrši na temelju izrađenih uzoraka tipa i obrade kamena, što je uključeno u jediničnu cijenu stavke.</t>
  </si>
  <si>
    <t>Dobava i izrada i montaža kamenih blokova za gazišta na tlu poprečnog presjeka š/v=44/15 cm, izvedenih u svemu prema nacrtima. Vrsta kamena plano ili jednakovrijedno, završna obrada pjeskarenjem ili paljenjem. U stavku uključena priprema površine i temeljita impregnacija kamena prije ugradnje radi zaštite od vanjskih utjecaja sredstvom poput Sikagard-703 W ili jednakovrijedno.
Obavezno odobrenje tipa kamena i načina obrade od strane Konzervatorskog odjela u Krapini i nadzornog inženjera. Odobrenje se vrši na temelju izrađenih uzoraka tipa i obrade kamena, što je uključeno u jediničnu cijenu stavke.</t>
  </si>
  <si>
    <t>PDV 25%</t>
  </si>
  <si>
    <r>
      <t xml:space="preserve">SVEUKUPNO </t>
    </r>
    <r>
      <rPr>
        <sz val="9"/>
        <rFont val="Arial"/>
        <family val="2"/>
        <charset val="238"/>
      </rPr>
      <t>(S PDV-OM)</t>
    </r>
    <r>
      <rPr>
        <b/>
        <sz val="9"/>
        <rFont val="Arial"/>
        <family val="2"/>
      </rPr>
      <t>:</t>
    </r>
  </si>
  <si>
    <t>6.</t>
  </si>
  <si>
    <t>OSTALI RADOVI</t>
  </si>
  <si>
    <t>6.1.</t>
  </si>
  <si>
    <t>Dobava i ugradnja limenih pocinčanih L profila - razdjeljnika, koji se ugrađuju na spoju opločenja betonskim opločnicima i travnjaka. Stavkom obuhvaćen sav rad i materijal potreban za izvedbu.</t>
  </si>
  <si>
    <t>OSTALI RADOVI UKUPNO:</t>
  </si>
  <si>
    <t>INVESTITOR</t>
    <phoneticPr fontId="1" type="noConversion"/>
  </si>
  <si>
    <t>GRAĐEVINA</t>
    <phoneticPr fontId="1" type="noConversion"/>
  </si>
  <si>
    <t>LOKACIJA</t>
    <phoneticPr fontId="1" type="noConversion"/>
  </si>
  <si>
    <t>TROŠKOVNIK</t>
    <phoneticPr fontId="1" type="noConversion"/>
  </si>
  <si>
    <t>OZNAKA</t>
  </si>
  <si>
    <t>PROJEKTANT</t>
    <phoneticPr fontId="1" type="noConversion"/>
  </si>
  <si>
    <t>Damir Jaković, mag.ing.arch.</t>
  </si>
  <si>
    <t>ARHITEKTONSKI STUDIO DAAD d.o.o.</t>
  </si>
  <si>
    <t>Zagreb, Selska cesta 116C</t>
  </si>
  <si>
    <t>Zagreb, studeni 2019.</t>
  </si>
  <si>
    <t>1907-TR</t>
  </si>
  <si>
    <t>GRAD KLANJEC</t>
  </si>
  <si>
    <t>Klanjec, Trg Mira 11</t>
  </si>
  <si>
    <t xml:space="preserve">OPĆI UVJETI ZA IZVEDBU RADOVA </t>
  </si>
  <si>
    <t>Investitor je dužan tokom građenja osigurati stručni nadzor izvedbe za građevinu u cijelosti i u pojedinim segmentima.</t>
  </si>
  <si>
    <t xml:space="preserve">Prije izrade ponude izvođač je dužan obići i pregledati lokaciju zbog provjere i ocjene općeg stanja terena, radova obuhvaćenih troškovnikom, uvjeta organizacije gradilišta, mogućnosti i načina pristupa gradilištu i svih ostalih elemenata relevantnih za izvedbu radova. </t>
    <phoneticPr fontId="3"/>
  </si>
  <si>
    <t>Izvođač je dužan prije početka radova proučiti projektnu dokumentaciju i o svim eventualnim primjedbama i uočenim nedostacima obavijestiti investitora, odnosno nadzornog inženjera.</t>
  </si>
  <si>
    <t>Izvođač je dužan prije početka pojedine vrste radova provjeriti elemente projekta na licu mjesta, te o eventualnim odstupanjima od projekta, izvjestiti projektanta koji daje rješenje.</t>
  </si>
  <si>
    <t>Prije početka izvedbe svake vrste rada, mora biti izvršeno točno razmjeravanje i obilježavanje na elementu ili na sklopu elemenata koji su predmetom rada i tek nakon toga može biti započeto s radom.</t>
  </si>
  <si>
    <t>Ukoliko se prilikom gradnje ukaže opravdana potreba za manjim odstupanjima odnosno izmjenama u odnosu na elemente definirane tehničkom dokumentacijom, izvođač je dužan prije početka takovih izmjena, pribaviti suglasnost projektanta i nadzornog inženjera.</t>
  </si>
  <si>
    <t>Izvođač je obavezan, putem građevinskog dnevnika, registrirati sve izmjene i eventualna odstupanja od projektne dokumentacije, a po završetku gradnje, obavezan je predati investitoru projekt izvedenog stanja građevine.</t>
  </si>
  <si>
    <t>Projekt izvedenog stanja sadrži arhitektonsko građevinski dio, te sve vrste projekata u kojima je došlo do izmjena.</t>
  </si>
  <si>
    <t>Sav materijal koji će biti upotrebljen za izvedbu radova, mora odgovarati hrvatskim standardima te svim propisima koji reguliraju upotrebu materijala, elemenata i sklopova u graditeljstvui. Po dopremi materijala na gradilište, na poziv izvođača, nadzorni inženjer će pregledati materijal i prateću dokumentaciju te činjenično stanje konstatirati upisom u građevinski dnevnik.</t>
    <phoneticPr fontId="3"/>
  </si>
  <si>
    <t>Ukoliko izvođač upotrijebi materijal za koji bude ustanovljeno da nije odgovarajući, izvođač ga je obavezan ukloniti s objekta na zahtjev nadzornog inženjera, te ga zamijeniti materijalom koji odgovara propisima i traženim tehničkim standardima.</t>
  </si>
  <si>
    <t>Sav rad, kao i svi pomočni radovi moraju biti izvedeni kvalitetno i u skladu s propisima i tehničkim normama. Ukoliko bi se tijekom rada ili poslije pokazalo da rad nije kvalitetno izveden, izvođač je obavezan izvršiti sve potrebne popravke o svom trošku.</t>
  </si>
  <si>
    <t>Prije početka radova izvođač treba načiniti projekt organizacije gradilišta i plan izvedbe radova. Ovi dokumenti trebaju biti dostavljeni dva tjedna prije početka radova i odobreni od strane rukovodstva investitora i nadzornog inženjera, posebno imajući u vidu nužnost zaštite svih ostalih dijelova objekta, koji nisu predmetom radova u okviru ove faze izgradnje i funkcioniranja svih aktivnosti poslovnog centra.</t>
    <phoneticPr fontId="3"/>
  </si>
  <si>
    <t>STRUKTURA JEDINIČNIH CIJENA</t>
  </si>
  <si>
    <t>Ponuđena jedinična cijena za realizaciju pojedine troškovničke stavke je konačna i ne može biti mijenjana.</t>
  </si>
  <si>
    <t>U jediničnoj cijeni svake pojedinačne stavke sadržani su slijedeći elementi</t>
  </si>
  <si>
    <t>Sav glavni materijal  i svi pomočni materijali, elementi i pribori</t>
  </si>
  <si>
    <t>Sav rad i svi pomočni radovi</t>
  </si>
  <si>
    <t>Sva potrebna glavna i pomočna sredstva rada</t>
  </si>
  <si>
    <t>Sva zakonska davanja izvoditelja (faktor društva)</t>
  </si>
  <si>
    <t>Sve potrebne radne, nosive, zaštitne skele i platforme</t>
  </si>
  <si>
    <t>Svi transporti do gradilišta i unutar gradilišta do mjesta ugradbe</t>
  </si>
  <si>
    <t>Sve zaštitne konstrukcije predviđene mjerama i propisima zaštite na radu</t>
  </si>
  <si>
    <t>Sva potrebna ispitivanja građevinskih i svih drugih upotrebljanih materijala, elemenata, uređaja, opreme i sklopova</t>
    <phoneticPr fontId="3"/>
  </si>
  <si>
    <t>Prometnice, puteve i manipulativne površine gradilišta</t>
  </si>
  <si>
    <t>Uređenje i obilježavanje prometa uključivo izvedbe za sigurno odvijanje prometa i postrojenje za čišćenje guma transportnih sredstava.</t>
  </si>
  <si>
    <t>Priključenje i razvod svih potrebnih instalacija (Mjesto priključka osigurava investitor)</t>
  </si>
  <si>
    <t>Rasvjeta gradilišta, unutarnja i vanjska</t>
  </si>
  <si>
    <t>Sva sredstva potrebna za zaštitu djelova građevine i okoliša koji nisu predmetom ove faze izgradnje komleksa.</t>
    <phoneticPr fontId="3"/>
  </si>
  <si>
    <t>Gradilišna ograda od montažnih čeličnih okvira s ispunom, uključivo potrebna vrata kolna i pješačka. Postava za čitavo vrijeme trajanja gradnje, održavanje i demontaža i otprema po završetku radova.</t>
  </si>
  <si>
    <t>Izrada dobava i montaža table za obilježavanje gradilišta, održavanje tijekom gradnje te demontaža i uklanjanje otpada po završetku gradnje. Tabla i nosiva konstrukcija trebaju biti kvalitetno izvedene i trajati čitavo vrijeme izvedbe radova.</t>
  </si>
  <si>
    <t>Uskladištenje i čuvanje materijala, pribora i opreme</t>
  </si>
  <si>
    <t>Čišćenje objekta i okoliša iza svake faze radova</t>
  </si>
  <si>
    <t>Odvoženje otpada uključivo troškove trajnog deponiranja i eventualno potrebnog zbrinjavanja, tijekom čitavog perioda građenja, sortirano prema vrstama u odvojenim kontejnerima</t>
    <phoneticPr fontId="3"/>
  </si>
  <si>
    <t>Nakon završetka radova konačno čišćenje i dovođenje gradilišta u prvobitno stanje, uključivo uklanjanje privremenih temelja, opreme i uređenja gradilišta i sveg ostalog onečišćenja. Osiguranje objekta, dijelova objekta i radova tijekom izvedbe</t>
    <phoneticPr fontId="3"/>
  </si>
  <si>
    <t>Osiguranje gradilišta, ljudi i radnika, objekta, dijelova objekta i radova tijekom izvedbe, osiguranje za eventualnu štetu učinjenu drugim osobama.</t>
    <phoneticPr fontId="3"/>
  </si>
  <si>
    <t>SVI OSTALI PRIPADAJUĆI TROŠKOVI NUŽNI ZA IZVEDBU SVIH STAVAKA DO POTPUNE GOTOVOSTI I FUNKCIONALNOSTI</t>
  </si>
  <si>
    <t>KLANJEC</t>
  </si>
  <si>
    <t>k.č.br. 610 i 611 k.o. Klanjec</t>
  </si>
  <si>
    <t>SPOMEN PARK ZNAMENITIH KLANJČANA
- REKONSTRUKCIJA</t>
  </si>
  <si>
    <t>Jedinične cijene sadrže sve potrebne radnje za uklanjanje građevinskih elemenata, kao čišćenje, sortiranje, prijenose, prijevoze, deponiranje u u zoni obuhvata, skladištenje i transportiranje na gradski deponij.</t>
  </si>
  <si>
    <t>Uklanjanje drveća predviđenog za uklanjanje, uključivo i korijen drveta. Stavkom obračunate sve predradnje i radnj, sav potreban materijal i strojevi, deponiranje u zoni obuhvata, te skladištenje i transportiranje na gradski deponij.</t>
  </si>
  <si>
    <t xml:space="preserve">Strojno skidanje humusa u sloju od 20 cm, s utovarom i odvozom 60 % iskopa na gradsku deponiju, dok preostali dio zemlje zdravice deponirati na gradilišnoj deponiji za kasnije planiranje terena. </t>
  </si>
  <si>
    <t>Strojni široki iskop u tlu III. - IV. kategorije, 80% materijala od iskopa odvesti na deponiju, dok 20% zemlje zdravice deponirati na gradilišnoj deponiji za kasnije planiranje pokosa. Stavka obuhvaća planiranje terena ispod svih površina sa točnosti ± 5 cm.
Obračun po m3 iskopanog materijala u sraslom stanju.</t>
  </si>
  <si>
    <t xml:space="preserve">Utovar i odvoz viška zemlje od iskopa (nakon izvedbe planiranja terena) na deponiju s istovarom. Obračun po m3 zemlje u rasutom stanju (povećanje volumena iskopa za 20%) </t>
  </si>
  <si>
    <r>
      <rPr>
        <b/>
        <sz val="10"/>
        <color theme="1"/>
        <rFont val="Arial"/>
        <family val="2"/>
        <charset val="238"/>
      </rPr>
      <t>PRILOG 6.</t>
    </r>
    <r>
      <rPr>
        <sz val="10"/>
        <color theme="1"/>
        <rFont val="Arial"/>
        <family val="2"/>
        <charset val="238"/>
      </rPr>
      <t xml:space="preserve"> - TROŠKOVNIK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</si>
</sst>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2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/>
    </xf>
    <xf numFmtId="4" fontId="2" fillId="0" borderId="2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center"/>
    </xf>
    <xf numFmtId="4" fontId="7" fillId="0" borderId="0" xfId="0" applyNumberFormat="1" applyFont="1"/>
    <xf numFmtId="4" fontId="8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vertical="center"/>
    </xf>
    <xf numFmtId="49" fontId="8" fillId="0" borderId="0" xfId="0" applyNumberFormat="1" applyFont="1"/>
    <xf numFmtId="0" fontId="8" fillId="0" borderId="0" xfId="0" applyFont="1"/>
    <xf numFmtId="4" fontId="8" fillId="0" borderId="1" xfId="0" applyNumberFormat="1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horizontal="justify"/>
    </xf>
    <xf numFmtId="0" fontId="6" fillId="0" borderId="0" xfId="0" applyFont="1" applyAlignment="1">
      <alignment vertical="top"/>
    </xf>
    <xf numFmtId="0" fontId="11" fillId="0" borderId="0" xfId="0" applyFont="1" applyAlignment="1">
      <alignment horizontal="justify"/>
    </xf>
    <xf numFmtId="0" fontId="11" fillId="0" borderId="0" xfId="0" applyFont="1" applyAlignment="1">
      <alignment vertical="top"/>
    </xf>
    <xf numFmtId="0" fontId="11" fillId="0" borderId="0" xfId="0" applyFont="1"/>
    <xf numFmtId="4" fontId="11" fillId="0" borderId="0" xfId="0" applyNumberFormat="1" applyFont="1"/>
    <xf numFmtId="4" fontId="6" fillId="0" borderId="0" xfId="0" applyNumberFormat="1" applyFont="1"/>
    <xf numFmtId="4" fontId="11" fillId="0" borderId="0" xfId="0" applyNumberFormat="1" applyFont="1" applyAlignment="1">
      <alignment horizontal="justify" vertical="top"/>
    </xf>
    <xf numFmtId="4" fontId="11" fillId="0" borderId="0" xfId="0" applyNumberFormat="1" applyFont="1" applyAlignment="1">
      <alignment vertical="top"/>
    </xf>
    <xf numFmtId="0" fontId="1" fillId="0" borderId="0" xfId="0" applyFont="1" applyBorder="1" applyAlignment="1">
      <alignment wrapText="1"/>
    </xf>
    <xf numFmtId="4" fontId="8" fillId="0" borderId="4" xfId="0" applyNumberFormat="1" applyFont="1" applyBorder="1"/>
    <xf numFmtId="4" fontId="1" fillId="0" borderId="0" xfId="0" applyNumberFormat="1" applyFont="1" applyAlignment="1">
      <alignment horizontal="left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4" fontId="9" fillId="0" borderId="0" xfId="0" applyNumberFormat="1" applyFont="1" applyBorder="1"/>
    <xf numFmtId="0" fontId="9" fillId="0" borderId="0" xfId="0" applyFont="1" applyBorder="1"/>
    <xf numFmtId="4" fontId="7" fillId="0" borderId="4" xfId="0" applyNumberFormat="1" applyFont="1" applyBorder="1"/>
    <xf numFmtId="0" fontId="7" fillId="0" borderId="4" xfId="0" applyFont="1" applyBorder="1"/>
    <xf numFmtId="4" fontId="8" fillId="0" borderId="0" xfId="0" applyNumberFormat="1" applyFont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6" fillId="0" borderId="0" xfId="0" applyNumberFormat="1" applyFont="1" applyAlignment="1">
      <alignment horizontal="justify" vertical="top"/>
    </xf>
    <xf numFmtId="4" fontId="6" fillId="0" borderId="0" xfId="0" applyNumberFormat="1" applyFont="1" applyAlignment="1">
      <alignment vertical="top"/>
    </xf>
    <xf numFmtId="4" fontId="11" fillId="0" borderId="0" xfId="0" applyNumberFormat="1" applyFont="1" applyAlignment="1">
      <alignment horizontal="left" vertical="top"/>
    </xf>
    <xf numFmtId="4" fontId="11" fillId="0" borderId="0" xfId="0" applyNumberFormat="1" applyFont="1" applyAlignment="1">
      <alignment vertical="top"/>
    </xf>
    <xf numFmtId="4" fontId="10" fillId="0" borderId="0" xfId="0" applyNumberFormat="1" applyFont="1" applyAlignment="1">
      <alignment vertical="top"/>
    </xf>
    <xf numFmtId="4" fontId="11" fillId="0" borderId="0" xfId="0" applyNumberFormat="1" applyFont="1" applyAlignment="1">
      <alignment horizontal="justify" vertical="top"/>
    </xf>
    <xf numFmtId="4" fontId="12" fillId="0" borderId="0" xfId="0" applyNumberFormat="1" applyFont="1" applyAlignment="1">
      <alignment horizontal="justify" vertical="top" shrinkToFit="1"/>
    </xf>
    <xf numFmtId="4" fontId="10" fillId="0" borderId="0" xfId="0" applyNumberFormat="1" applyFont="1" applyAlignment="1">
      <alignment vertical="top" shrinkToFit="1"/>
    </xf>
    <xf numFmtId="0" fontId="8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2"/>
  <sheetViews>
    <sheetView tabSelected="1" view="pageLayout" topLeftCell="A10" zoomScaleNormal="100" zoomScaleSheetLayoutView="90" workbookViewId="0">
      <selection activeCell="E44" sqref="E44"/>
    </sheetView>
  </sheetViews>
  <sheetFormatPr defaultRowHeight="12.75" x14ac:dyDescent="0.2"/>
  <cols>
    <col min="1" max="16384" width="9.140625" style="57"/>
  </cols>
  <sheetData>
    <row r="2" spans="1:7" x14ac:dyDescent="0.2">
      <c r="A2" s="91" t="s">
        <v>117</v>
      </c>
      <c r="B2" s="91"/>
      <c r="C2" s="91"/>
      <c r="D2" s="91"/>
      <c r="E2" s="91"/>
    </row>
    <row r="5" spans="1:7" s="52" customFormat="1" x14ac:dyDescent="0.2">
      <c r="B5" s="50" t="s">
        <v>59</v>
      </c>
      <c r="C5" s="51"/>
      <c r="D5" s="49" t="s">
        <v>70</v>
      </c>
    </row>
    <row r="6" spans="1:7" s="52" customFormat="1" x14ac:dyDescent="0.2">
      <c r="B6" s="50"/>
      <c r="C6" s="51"/>
      <c r="D6" s="52" t="s">
        <v>71</v>
      </c>
    </row>
    <row r="7" spans="1:7" s="52" customFormat="1" ht="24.75" customHeight="1" x14ac:dyDescent="0.2">
      <c r="B7" s="50"/>
      <c r="C7" s="51"/>
    </row>
    <row r="8" spans="1:7" s="55" customFormat="1" ht="36.75" customHeight="1" x14ac:dyDescent="0.25">
      <c r="B8" s="53" t="s">
        <v>60</v>
      </c>
      <c r="C8" s="54"/>
      <c r="D8" s="74" t="s">
        <v>111</v>
      </c>
      <c r="E8" s="75"/>
      <c r="F8" s="75"/>
      <c r="G8" s="75"/>
    </row>
    <row r="9" spans="1:7" s="52" customFormat="1" x14ac:dyDescent="0.2">
      <c r="B9" s="50"/>
      <c r="C9" s="51"/>
    </row>
    <row r="10" spans="1:7" s="52" customFormat="1" x14ac:dyDescent="0.2">
      <c r="B10" s="50" t="s">
        <v>61</v>
      </c>
      <c r="C10" s="51"/>
      <c r="D10" s="52" t="s">
        <v>109</v>
      </c>
    </row>
    <row r="11" spans="1:7" s="52" customFormat="1" x14ac:dyDescent="0.2">
      <c r="B11" s="50"/>
      <c r="D11" s="52" t="s">
        <v>110</v>
      </c>
    </row>
    <row r="12" spans="1:7" s="52" customFormat="1" x14ac:dyDescent="0.2">
      <c r="B12" s="50"/>
    </row>
    <row r="13" spans="1:7" s="52" customFormat="1" x14ac:dyDescent="0.2">
      <c r="B13" s="50"/>
    </row>
    <row r="14" spans="1:7" s="52" customFormat="1" x14ac:dyDescent="0.2">
      <c r="B14" s="50"/>
    </row>
    <row r="15" spans="1:7" s="52" customFormat="1" x14ac:dyDescent="0.2">
      <c r="B15" s="50"/>
    </row>
    <row r="16" spans="1:7" s="52" customFormat="1" x14ac:dyDescent="0.2">
      <c r="B16" s="50"/>
      <c r="D16" s="72"/>
      <c r="E16" s="72"/>
      <c r="F16" s="72"/>
      <c r="G16" s="72"/>
    </row>
    <row r="17" spans="2:7" s="52" customFormat="1" ht="27" customHeight="1" x14ac:dyDescent="0.4">
      <c r="B17" s="50"/>
      <c r="D17" s="76" t="s">
        <v>62</v>
      </c>
      <c r="E17" s="77"/>
      <c r="F17" s="77"/>
      <c r="G17" s="77"/>
    </row>
    <row r="18" spans="2:7" s="52" customFormat="1" x14ac:dyDescent="0.2">
      <c r="B18" s="50"/>
      <c r="D18" s="58"/>
      <c r="E18" s="58"/>
      <c r="F18" s="58"/>
      <c r="G18" s="58"/>
    </row>
    <row r="19" spans="2:7" s="52" customFormat="1" x14ac:dyDescent="0.2">
      <c r="B19" s="50"/>
    </row>
    <row r="20" spans="2:7" s="52" customFormat="1" x14ac:dyDescent="0.2">
      <c r="B20" s="50"/>
    </row>
    <row r="21" spans="2:7" s="52" customFormat="1" x14ac:dyDescent="0.2">
      <c r="B21" s="50" t="s">
        <v>63</v>
      </c>
      <c r="D21" s="56" t="s">
        <v>69</v>
      </c>
    </row>
    <row r="22" spans="2:7" s="52" customFormat="1" x14ac:dyDescent="0.2">
      <c r="B22" s="50"/>
    </row>
    <row r="23" spans="2:7" s="52" customFormat="1" x14ac:dyDescent="0.2">
      <c r="B23" s="50"/>
    </row>
    <row r="24" spans="2:7" s="52" customFormat="1" x14ac:dyDescent="0.2">
      <c r="B24" s="50"/>
    </row>
    <row r="25" spans="2:7" s="52" customFormat="1" x14ac:dyDescent="0.2">
      <c r="B25" s="50"/>
    </row>
    <row r="26" spans="2:7" s="52" customFormat="1" x14ac:dyDescent="0.2">
      <c r="B26" s="50"/>
    </row>
    <row r="27" spans="2:7" s="52" customFormat="1" x14ac:dyDescent="0.2">
      <c r="B27" s="50"/>
    </row>
    <row r="28" spans="2:7" s="52" customFormat="1" x14ac:dyDescent="0.2">
      <c r="B28" s="50"/>
    </row>
    <row r="29" spans="2:7" s="52" customFormat="1" x14ac:dyDescent="0.2">
      <c r="B29" s="50"/>
    </row>
    <row r="30" spans="2:7" s="52" customFormat="1" x14ac:dyDescent="0.2"/>
    <row r="31" spans="2:7" s="52" customFormat="1" x14ac:dyDescent="0.2">
      <c r="B31" s="50"/>
    </row>
    <row r="32" spans="2:7" s="52" customFormat="1" x14ac:dyDescent="0.2">
      <c r="B32" s="50" t="s">
        <v>64</v>
      </c>
      <c r="D32" s="49" t="s">
        <v>65</v>
      </c>
    </row>
    <row r="33" spans="2:7" s="52" customFormat="1" x14ac:dyDescent="0.2">
      <c r="B33" s="50"/>
      <c r="D33" s="49"/>
    </row>
    <row r="34" spans="2:7" s="52" customFormat="1" x14ac:dyDescent="0.2">
      <c r="B34" s="50"/>
      <c r="D34" s="49"/>
    </row>
    <row r="35" spans="2:7" s="52" customFormat="1" x14ac:dyDescent="0.2">
      <c r="B35" s="50"/>
      <c r="D35" s="49"/>
    </row>
    <row r="36" spans="2:7" s="52" customFormat="1" x14ac:dyDescent="0.2">
      <c r="B36" s="50"/>
    </row>
    <row r="37" spans="2:7" s="52" customFormat="1" x14ac:dyDescent="0.2">
      <c r="B37" s="50"/>
    </row>
    <row r="38" spans="2:7" s="52" customFormat="1" ht="27.75" customHeight="1" x14ac:dyDescent="0.2">
      <c r="B38" s="50"/>
      <c r="D38" s="78" t="s">
        <v>66</v>
      </c>
      <c r="E38" s="79"/>
      <c r="F38" s="79"/>
      <c r="G38" s="79"/>
    </row>
    <row r="39" spans="2:7" s="52" customFormat="1" x14ac:dyDescent="0.2">
      <c r="B39" s="50"/>
      <c r="D39" s="80" t="s">
        <v>67</v>
      </c>
      <c r="E39" s="80"/>
      <c r="F39" s="80"/>
      <c r="G39" s="80"/>
    </row>
    <row r="40" spans="2:7" s="52" customFormat="1" x14ac:dyDescent="0.2">
      <c r="B40" s="50"/>
      <c r="D40" s="81"/>
      <c r="E40" s="81"/>
      <c r="F40" s="81"/>
      <c r="G40" s="81"/>
    </row>
    <row r="41" spans="2:7" s="55" customFormat="1" ht="24" customHeight="1" x14ac:dyDescent="0.25">
      <c r="B41" s="53"/>
      <c r="D41" s="82" t="s">
        <v>68</v>
      </c>
      <c r="E41" s="82"/>
      <c r="F41" s="82"/>
      <c r="G41" s="82"/>
    </row>
    <row r="42" spans="2:7" s="52" customFormat="1" x14ac:dyDescent="0.2">
      <c r="B42" s="50"/>
    </row>
  </sheetData>
  <mergeCells count="6">
    <mergeCell ref="A2:E2"/>
    <mergeCell ref="D8:G8"/>
    <mergeCell ref="D17:G17"/>
    <mergeCell ref="D38:G38"/>
    <mergeCell ref="D39:G40"/>
    <mergeCell ref="D41:G41"/>
  </mergeCells>
  <pageMargins left="0.70866141732283472" right="0.70866141732283472" top="0.74803149606299213" bottom="0.74803149606299213" header="0.31496062992125984" footer="0.31496062992125984"/>
  <pageSetup paperSize="9" orientation="portrait" useFirstPageNumber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6"/>
  <sheetViews>
    <sheetView view="pageBreakPreview" topLeftCell="A25" zoomScale="120" zoomScaleNormal="100" zoomScaleSheetLayoutView="120" zoomScalePageLayoutView="110" workbookViewId="0">
      <selection activeCell="B122" sqref="B122"/>
    </sheetView>
  </sheetViews>
  <sheetFormatPr defaultColWidth="9.140625" defaultRowHeight="12" x14ac:dyDescent="0.2"/>
  <cols>
    <col min="1" max="1" width="4.85546875" style="13" customWidth="1"/>
    <col min="2" max="2" width="45.140625" style="14" customWidth="1"/>
    <col min="3" max="3" width="7.140625" style="18" customWidth="1"/>
    <col min="4" max="5" width="9.28515625" style="17" bestFit="1" customWidth="1"/>
    <col min="6" max="6" width="9.85546875" style="17" bestFit="1" customWidth="1"/>
    <col min="7" max="16384" width="9.140625" style="1"/>
  </cols>
  <sheetData>
    <row r="1" spans="1:6" s="71" customFormat="1" x14ac:dyDescent="0.2">
      <c r="A1" s="31"/>
      <c r="B1" s="31"/>
      <c r="C1" s="32"/>
      <c r="D1" s="33"/>
      <c r="E1" s="33"/>
      <c r="F1" s="33"/>
    </row>
    <row r="2" spans="1:6" x14ac:dyDescent="0.2">
      <c r="A2" s="31"/>
      <c r="B2" s="31"/>
      <c r="C2" s="32"/>
      <c r="D2" s="33"/>
      <c r="E2" s="33"/>
      <c r="F2" s="33"/>
    </row>
    <row r="3" spans="1:6" s="59" customFormat="1" ht="15" customHeight="1" x14ac:dyDescent="0.2">
      <c r="B3" s="85" t="s">
        <v>72</v>
      </c>
      <c r="C3" s="86"/>
      <c r="D3" s="86"/>
      <c r="E3" s="86"/>
      <c r="F3" s="86"/>
    </row>
    <row r="4" spans="1:6" s="59" customFormat="1" x14ac:dyDescent="0.2">
      <c r="B4" s="60"/>
      <c r="D4" s="60"/>
      <c r="E4" s="61"/>
      <c r="F4" s="60"/>
    </row>
    <row r="5" spans="1:6" s="59" customFormat="1" ht="27.95" customHeight="1" x14ac:dyDescent="0.2">
      <c r="B5" s="83" t="s">
        <v>73</v>
      </c>
      <c r="C5" s="84"/>
      <c r="D5" s="84"/>
      <c r="E5" s="84"/>
      <c r="F5" s="84"/>
    </row>
    <row r="6" spans="1:6" s="59" customFormat="1" ht="44.1" customHeight="1" x14ac:dyDescent="0.2">
      <c r="B6" s="83" t="s">
        <v>74</v>
      </c>
      <c r="C6" s="87"/>
      <c r="D6" s="87"/>
      <c r="E6" s="87"/>
      <c r="F6" s="87"/>
    </row>
    <row r="7" spans="1:6" s="59" customFormat="1" ht="27.95" customHeight="1" x14ac:dyDescent="0.2">
      <c r="B7" s="83" t="s">
        <v>75</v>
      </c>
      <c r="C7" s="84"/>
      <c r="D7" s="84"/>
      <c r="E7" s="84"/>
      <c r="F7" s="84"/>
    </row>
    <row r="8" spans="1:6" s="59" customFormat="1" ht="27.95" customHeight="1" x14ac:dyDescent="0.2">
      <c r="B8" s="83" t="s">
        <v>76</v>
      </c>
      <c r="C8" s="84"/>
      <c r="D8" s="84"/>
      <c r="E8" s="84"/>
      <c r="F8" s="84"/>
    </row>
    <row r="9" spans="1:6" s="59" customFormat="1" ht="28.5" customHeight="1" x14ac:dyDescent="0.2">
      <c r="B9" s="83" t="s">
        <v>77</v>
      </c>
      <c r="C9" s="84"/>
      <c r="D9" s="84"/>
      <c r="E9" s="84"/>
      <c r="F9" s="84"/>
    </row>
    <row r="10" spans="1:6" s="59" customFormat="1" ht="42" customHeight="1" x14ac:dyDescent="0.2">
      <c r="B10" s="83" t="s">
        <v>78</v>
      </c>
      <c r="C10" s="84"/>
      <c r="D10" s="84"/>
      <c r="E10" s="84"/>
      <c r="F10" s="84"/>
    </row>
    <row r="11" spans="1:6" s="59" customFormat="1" ht="42.95" customHeight="1" x14ac:dyDescent="0.2">
      <c r="B11" s="83" t="s">
        <v>79</v>
      </c>
      <c r="C11" s="84"/>
      <c r="D11" s="84"/>
      <c r="E11" s="84"/>
      <c r="F11" s="84"/>
    </row>
    <row r="12" spans="1:6" s="59" customFormat="1" ht="27.95" customHeight="1" x14ac:dyDescent="0.2">
      <c r="B12" s="83" t="s">
        <v>80</v>
      </c>
      <c r="C12" s="84"/>
      <c r="D12" s="84"/>
      <c r="E12" s="84"/>
      <c r="F12" s="84"/>
    </row>
    <row r="13" spans="1:6" s="59" customFormat="1" ht="53.25" customHeight="1" x14ac:dyDescent="0.2">
      <c r="B13" s="83" t="s">
        <v>81</v>
      </c>
      <c r="C13" s="84"/>
      <c r="D13" s="84"/>
      <c r="E13" s="84"/>
      <c r="F13" s="84"/>
    </row>
    <row r="14" spans="1:6" s="59" customFormat="1" ht="36.75" customHeight="1" x14ac:dyDescent="0.2">
      <c r="B14" s="83" t="s">
        <v>82</v>
      </c>
      <c r="C14" s="84"/>
      <c r="D14" s="84"/>
      <c r="E14" s="84"/>
      <c r="F14" s="84"/>
    </row>
    <row r="15" spans="1:6" s="59" customFormat="1" ht="36.75" customHeight="1" x14ac:dyDescent="0.2">
      <c r="B15" s="83" t="s">
        <v>83</v>
      </c>
      <c r="C15" s="84"/>
      <c r="D15" s="84"/>
      <c r="E15" s="84"/>
      <c r="F15" s="84"/>
    </row>
    <row r="16" spans="1:6" s="59" customFormat="1" ht="48" customHeight="1" x14ac:dyDescent="0.2">
      <c r="B16" s="83" t="s">
        <v>84</v>
      </c>
      <c r="C16" s="84"/>
      <c r="D16" s="84"/>
      <c r="E16" s="84"/>
      <c r="F16" s="84"/>
    </row>
    <row r="17" spans="2:6" s="59" customFormat="1" x14ac:dyDescent="0.2"/>
    <row r="18" spans="2:6" s="59" customFormat="1" x14ac:dyDescent="0.2"/>
    <row r="19" spans="2:6" s="59" customFormat="1" ht="14.1" customHeight="1" x14ac:dyDescent="0.2">
      <c r="B19" s="85" t="s">
        <v>85</v>
      </c>
      <c r="C19" s="86"/>
      <c r="D19" s="86"/>
      <c r="E19" s="86"/>
      <c r="F19" s="86"/>
    </row>
    <row r="20" spans="2:6" s="59" customFormat="1" ht="14.1" customHeight="1" x14ac:dyDescent="0.2">
      <c r="B20" s="62"/>
      <c r="C20" s="63"/>
    </row>
    <row r="21" spans="2:6" s="59" customFormat="1" ht="26.1" customHeight="1" x14ac:dyDescent="0.2">
      <c r="B21" s="88" t="s">
        <v>86</v>
      </c>
      <c r="C21" s="86"/>
      <c r="D21" s="86"/>
      <c r="E21" s="86"/>
      <c r="F21" s="86"/>
    </row>
    <row r="22" spans="2:6" s="59" customFormat="1" ht="6" customHeight="1" x14ac:dyDescent="0.2">
      <c r="B22" s="64"/>
      <c r="C22" s="65"/>
      <c r="D22" s="66"/>
      <c r="E22" s="67"/>
      <c r="F22" s="66"/>
    </row>
    <row r="23" spans="2:6" s="59" customFormat="1" ht="14.1" customHeight="1" x14ac:dyDescent="0.2">
      <c r="B23" s="83" t="s">
        <v>87</v>
      </c>
      <c r="C23" s="84"/>
      <c r="D23" s="84"/>
      <c r="E23" s="84"/>
      <c r="F23" s="84"/>
    </row>
    <row r="24" spans="2:6" s="59" customFormat="1" ht="6" customHeight="1" x14ac:dyDescent="0.2">
      <c r="B24" s="62"/>
      <c r="C24" s="63"/>
      <c r="E24" s="68"/>
    </row>
    <row r="25" spans="2:6" s="59" customFormat="1" ht="14.1" customHeight="1" x14ac:dyDescent="0.2">
      <c r="B25" s="83" t="s">
        <v>88</v>
      </c>
      <c r="C25" s="84"/>
      <c r="D25" s="84"/>
      <c r="E25" s="84"/>
      <c r="F25" s="84"/>
    </row>
    <row r="26" spans="2:6" s="59" customFormat="1" ht="14.1" customHeight="1" x14ac:dyDescent="0.2">
      <c r="B26" s="83" t="s">
        <v>89</v>
      </c>
      <c r="C26" s="84"/>
      <c r="D26" s="84"/>
      <c r="E26" s="84"/>
      <c r="F26" s="84"/>
    </row>
    <row r="27" spans="2:6" s="59" customFormat="1" ht="14.1" customHeight="1" x14ac:dyDescent="0.2">
      <c r="B27" s="83" t="s">
        <v>90</v>
      </c>
      <c r="C27" s="84"/>
      <c r="D27" s="84"/>
      <c r="E27" s="84"/>
      <c r="F27" s="84"/>
    </row>
    <row r="28" spans="2:6" s="59" customFormat="1" ht="14.1" customHeight="1" x14ac:dyDescent="0.2">
      <c r="B28" s="83" t="s">
        <v>91</v>
      </c>
      <c r="C28" s="87"/>
      <c r="D28" s="87"/>
      <c r="E28" s="87"/>
      <c r="F28" s="87"/>
    </row>
    <row r="29" spans="2:6" s="59" customFormat="1" ht="14.1" customHeight="1" x14ac:dyDescent="0.2">
      <c r="B29" s="83" t="s">
        <v>92</v>
      </c>
      <c r="C29" s="84"/>
      <c r="D29" s="84"/>
      <c r="E29" s="84"/>
      <c r="F29" s="84"/>
    </row>
    <row r="30" spans="2:6" s="59" customFormat="1" ht="14.1" customHeight="1" x14ac:dyDescent="0.2">
      <c r="B30" s="83" t="s">
        <v>93</v>
      </c>
      <c r="C30" s="84"/>
      <c r="D30" s="84"/>
      <c r="E30" s="84"/>
      <c r="F30" s="84"/>
    </row>
    <row r="31" spans="2:6" s="59" customFormat="1" ht="14.1" customHeight="1" x14ac:dyDescent="0.2">
      <c r="B31" s="83" t="s">
        <v>94</v>
      </c>
      <c r="C31" s="84"/>
      <c r="D31" s="84"/>
      <c r="E31" s="84"/>
      <c r="F31" s="84"/>
    </row>
    <row r="32" spans="2:6" s="59" customFormat="1" ht="26.1" customHeight="1" x14ac:dyDescent="0.2">
      <c r="B32" s="83" t="s">
        <v>95</v>
      </c>
      <c r="C32" s="87"/>
      <c r="D32" s="87"/>
      <c r="E32" s="87"/>
      <c r="F32" s="87"/>
    </row>
    <row r="33" spans="1:6" s="59" customFormat="1" ht="14.1" customHeight="1" x14ac:dyDescent="0.2">
      <c r="B33" s="83" t="s">
        <v>96</v>
      </c>
      <c r="C33" s="84"/>
      <c r="D33" s="84"/>
      <c r="E33" s="84"/>
      <c r="F33" s="84"/>
    </row>
    <row r="34" spans="1:6" s="59" customFormat="1" ht="27.95" customHeight="1" x14ac:dyDescent="0.2">
      <c r="B34" s="83" t="s">
        <v>97</v>
      </c>
      <c r="C34" s="84"/>
      <c r="D34" s="84"/>
      <c r="E34" s="84"/>
      <c r="F34" s="84"/>
    </row>
    <row r="35" spans="1:6" s="59" customFormat="1" x14ac:dyDescent="0.2">
      <c r="B35" s="83" t="s">
        <v>98</v>
      </c>
      <c r="C35" s="84"/>
      <c r="D35" s="84"/>
      <c r="E35" s="84"/>
      <c r="F35" s="84"/>
    </row>
    <row r="36" spans="1:6" s="59" customFormat="1" ht="15" customHeight="1" x14ac:dyDescent="0.2">
      <c r="B36" s="89" t="s">
        <v>99</v>
      </c>
      <c r="C36" s="90"/>
      <c r="D36" s="90"/>
      <c r="E36" s="90"/>
      <c r="F36" s="90"/>
    </row>
    <row r="37" spans="1:6" s="59" customFormat="1" ht="27.95" customHeight="1" x14ac:dyDescent="0.2">
      <c r="B37" s="83" t="s">
        <v>100</v>
      </c>
      <c r="C37" s="84"/>
      <c r="D37" s="84"/>
      <c r="E37" s="84"/>
      <c r="F37" s="84"/>
    </row>
    <row r="38" spans="1:6" s="59" customFormat="1" ht="27.75" customHeight="1" x14ac:dyDescent="0.2">
      <c r="B38" s="83" t="s">
        <v>101</v>
      </c>
      <c r="C38" s="84"/>
      <c r="D38" s="84"/>
      <c r="E38" s="84"/>
      <c r="F38" s="84"/>
    </row>
    <row r="39" spans="1:6" s="59" customFormat="1" ht="42" customHeight="1" x14ac:dyDescent="0.2">
      <c r="B39" s="83" t="s">
        <v>102</v>
      </c>
      <c r="C39" s="84"/>
      <c r="D39" s="84"/>
      <c r="E39" s="84"/>
      <c r="F39" s="84"/>
    </row>
    <row r="40" spans="1:6" s="59" customFormat="1" ht="14.1" customHeight="1" x14ac:dyDescent="0.2">
      <c r="B40" s="83" t="s">
        <v>103</v>
      </c>
      <c r="C40" s="84"/>
      <c r="D40" s="84"/>
      <c r="E40" s="84"/>
      <c r="F40" s="84"/>
    </row>
    <row r="41" spans="1:6" s="59" customFormat="1" ht="14.1" customHeight="1" x14ac:dyDescent="0.2">
      <c r="B41" s="83" t="s">
        <v>104</v>
      </c>
      <c r="C41" s="84"/>
      <c r="D41" s="84"/>
      <c r="E41" s="84"/>
      <c r="F41" s="84"/>
    </row>
    <row r="42" spans="1:6" s="59" customFormat="1" ht="27.95" customHeight="1" x14ac:dyDescent="0.2">
      <c r="B42" s="83" t="s">
        <v>105</v>
      </c>
      <c r="C42" s="84"/>
      <c r="D42" s="84"/>
      <c r="E42" s="84"/>
      <c r="F42" s="84"/>
    </row>
    <row r="43" spans="1:6" s="59" customFormat="1" ht="42" customHeight="1" x14ac:dyDescent="0.2">
      <c r="B43" s="83" t="s">
        <v>106</v>
      </c>
      <c r="C43" s="84"/>
      <c r="D43" s="84"/>
      <c r="E43" s="84"/>
      <c r="F43" s="84"/>
    </row>
    <row r="44" spans="1:6" s="59" customFormat="1" ht="32.1" customHeight="1" x14ac:dyDescent="0.2">
      <c r="B44" s="83" t="s">
        <v>107</v>
      </c>
      <c r="C44" s="87"/>
      <c r="D44" s="87"/>
      <c r="E44" s="87"/>
      <c r="F44" s="87"/>
    </row>
    <row r="45" spans="1:6" s="59" customFormat="1" ht="26.25" customHeight="1" x14ac:dyDescent="0.2">
      <c r="B45" s="88" t="s">
        <v>108</v>
      </c>
      <c r="C45" s="86"/>
      <c r="D45" s="86"/>
      <c r="E45" s="86"/>
      <c r="F45" s="86"/>
    </row>
    <row r="46" spans="1:6" s="59" customFormat="1" ht="27.95" customHeight="1" x14ac:dyDescent="0.2"/>
    <row r="47" spans="1:6" s="59" customFormat="1" x14ac:dyDescent="0.2">
      <c r="B47" s="69"/>
      <c r="C47" s="70"/>
      <c r="D47" s="70"/>
      <c r="E47" s="70"/>
      <c r="F47" s="70"/>
    </row>
    <row r="48" spans="1:6" x14ac:dyDescent="0.2">
      <c r="A48" s="5" t="s">
        <v>0</v>
      </c>
      <c r="B48" s="6" t="s">
        <v>28</v>
      </c>
      <c r="C48" s="7"/>
      <c r="D48" s="8"/>
      <c r="E48" s="8"/>
      <c r="F48" s="8"/>
    </row>
    <row r="49" spans="1:6" x14ac:dyDescent="0.2">
      <c r="A49" s="34"/>
      <c r="B49" s="35"/>
      <c r="C49" s="36"/>
      <c r="D49" s="37"/>
      <c r="E49" s="37"/>
      <c r="F49" s="37"/>
    </row>
    <row r="50" spans="1:6" ht="72" x14ac:dyDescent="0.2">
      <c r="A50" s="38" t="s">
        <v>2</v>
      </c>
      <c r="B50" s="14" t="s">
        <v>35</v>
      </c>
      <c r="C50" s="18" t="s">
        <v>9</v>
      </c>
      <c r="D50" s="17">
        <v>1</v>
      </c>
      <c r="F50" s="17">
        <f>D50*E50</f>
        <v>0</v>
      </c>
    </row>
    <row r="51" spans="1:6" x14ac:dyDescent="0.2">
      <c r="A51" s="38"/>
    </row>
    <row r="52" spans="1:6" x14ac:dyDescent="0.2">
      <c r="A52" s="19" t="s">
        <v>0</v>
      </c>
      <c r="B52" s="20" t="s">
        <v>30</v>
      </c>
      <c r="C52" s="21"/>
      <c r="D52" s="39"/>
      <c r="E52" s="39"/>
      <c r="F52" s="22">
        <f>SUM(F50:F50)</f>
        <v>0</v>
      </c>
    </row>
    <row r="53" spans="1:6" x14ac:dyDescent="0.2">
      <c r="A53" s="38"/>
    </row>
    <row r="54" spans="1:6" x14ac:dyDescent="0.2">
      <c r="A54" s="2"/>
      <c r="B54" s="2"/>
      <c r="C54" s="3"/>
      <c r="D54" s="4"/>
      <c r="E54" s="4"/>
      <c r="F54" s="4"/>
    </row>
    <row r="55" spans="1:6" x14ac:dyDescent="0.2">
      <c r="A55" s="5" t="s">
        <v>1</v>
      </c>
      <c r="B55" s="6" t="s">
        <v>3</v>
      </c>
      <c r="C55" s="7"/>
      <c r="D55" s="8"/>
      <c r="E55" s="8"/>
      <c r="F55" s="8"/>
    </row>
    <row r="56" spans="1:6" x14ac:dyDescent="0.2">
      <c r="A56" s="9"/>
      <c r="B56" s="10"/>
      <c r="C56" s="11"/>
      <c r="D56" s="12"/>
      <c r="E56" s="12"/>
      <c r="F56" s="12"/>
    </row>
    <row r="57" spans="1:6" ht="24" x14ac:dyDescent="0.2">
      <c r="A57" s="13" t="s">
        <v>4</v>
      </c>
      <c r="B57" s="14" t="s">
        <v>25</v>
      </c>
      <c r="C57" s="1"/>
      <c r="D57" s="25"/>
      <c r="E57" s="25"/>
      <c r="F57" s="25"/>
    </row>
    <row r="58" spans="1:6" ht="60" x14ac:dyDescent="0.2">
      <c r="B58" s="14" t="s">
        <v>112</v>
      </c>
      <c r="C58" s="1"/>
      <c r="D58" s="25"/>
      <c r="E58" s="25"/>
      <c r="F58" s="25"/>
    </row>
    <row r="59" spans="1:6" x14ac:dyDescent="0.2">
      <c r="B59" s="14" t="s">
        <v>27</v>
      </c>
      <c r="C59" s="15" t="s">
        <v>26</v>
      </c>
      <c r="D59" s="17">
        <f>11+2+2</f>
        <v>15</v>
      </c>
      <c r="F59" s="17">
        <f>D59*E59</f>
        <v>0</v>
      </c>
    </row>
    <row r="61" spans="1:6" x14ac:dyDescent="0.2">
      <c r="A61" s="19" t="s">
        <v>1</v>
      </c>
      <c r="B61" s="20" t="s">
        <v>5</v>
      </c>
      <c r="C61" s="21"/>
      <c r="D61" s="39"/>
      <c r="E61" s="39"/>
      <c r="F61" s="22">
        <f>SUM(F59:F59)</f>
        <v>0</v>
      </c>
    </row>
    <row r="62" spans="1:6" x14ac:dyDescent="0.2">
      <c r="A62" s="9"/>
      <c r="B62" s="10"/>
      <c r="C62" s="11"/>
      <c r="D62" s="12"/>
      <c r="E62" s="12"/>
      <c r="F62" s="23"/>
    </row>
    <row r="64" spans="1:6" s="24" customFormat="1" x14ac:dyDescent="0.2">
      <c r="A64" s="5" t="s">
        <v>12</v>
      </c>
      <c r="B64" s="6" t="s">
        <v>10</v>
      </c>
      <c r="C64" s="7"/>
      <c r="D64" s="8"/>
      <c r="E64" s="8"/>
      <c r="F64" s="8"/>
    </row>
    <row r="65" spans="1:7" s="24" customFormat="1" x14ac:dyDescent="0.2">
      <c r="A65" s="9"/>
      <c r="B65" s="10"/>
      <c r="C65" s="11"/>
      <c r="D65" s="12"/>
      <c r="E65" s="12"/>
      <c r="F65" s="12"/>
    </row>
    <row r="66" spans="1:7" ht="60" x14ac:dyDescent="0.2">
      <c r="A66" s="13" t="s">
        <v>13</v>
      </c>
      <c r="B66" s="14" t="s">
        <v>113</v>
      </c>
      <c r="C66" s="18" t="s">
        <v>29</v>
      </c>
      <c r="D66" s="17">
        <v>4</v>
      </c>
      <c r="F66" s="17">
        <f>D66*E66</f>
        <v>0</v>
      </c>
    </row>
    <row r="67" spans="1:7" s="24" customFormat="1" x14ac:dyDescent="0.2">
      <c r="A67" s="9"/>
      <c r="B67" s="10"/>
      <c r="C67" s="11"/>
      <c r="D67" s="12"/>
      <c r="E67" s="12"/>
      <c r="F67" s="12"/>
    </row>
    <row r="68" spans="1:7" ht="48" x14ac:dyDescent="0.2">
      <c r="A68" s="13" t="s">
        <v>14</v>
      </c>
      <c r="B68" s="14" t="s">
        <v>114</v>
      </c>
      <c r="C68" s="18" t="s">
        <v>20</v>
      </c>
      <c r="D68" s="17">
        <v>160</v>
      </c>
      <c r="F68" s="17">
        <f>D68*E68</f>
        <v>0</v>
      </c>
    </row>
    <row r="69" spans="1:7" s="24" customFormat="1" x14ac:dyDescent="0.2">
      <c r="A69" s="9"/>
      <c r="B69" s="10"/>
      <c r="C69" s="11"/>
      <c r="D69" s="12"/>
      <c r="E69" s="12"/>
      <c r="F69" s="12"/>
    </row>
    <row r="70" spans="1:7" ht="84" x14ac:dyDescent="0.2">
      <c r="A70" s="13" t="s">
        <v>6</v>
      </c>
      <c r="B70" s="14" t="s">
        <v>115</v>
      </c>
      <c r="C70" s="18" t="s">
        <v>21</v>
      </c>
      <c r="D70" s="17">
        <f>100*0.3</f>
        <v>30</v>
      </c>
      <c r="F70" s="17">
        <f>D70*E70</f>
        <v>0</v>
      </c>
      <c r="G70" s="16"/>
    </row>
    <row r="72" spans="1:7" ht="61.5" x14ac:dyDescent="0.2">
      <c r="A72" s="13" t="s">
        <v>7</v>
      </c>
      <c r="B72" s="14" t="s">
        <v>49</v>
      </c>
      <c r="C72" s="18" t="s">
        <v>20</v>
      </c>
      <c r="D72" s="17">
        <v>70</v>
      </c>
      <c r="F72" s="17">
        <f>D72*E72</f>
        <v>0</v>
      </c>
    </row>
    <row r="74" spans="1:7" ht="61.5" x14ac:dyDescent="0.2">
      <c r="A74" s="13" t="s">
        <v>16</v>
      </c>
      <c r="B74" s="14" t="s">
        <v>31</v>
      </c>
      <c r="C74" s="18" t="s">
        <v>20</v>
      </c>
      <c r="D74" s="17">
        <f>D72</f>
        <v>70</v>
      </c>
      <c r="F74" s="17">
        <f>D74*E74</f>
        <v>0</v>
      </c>
    </row>
    <row r="76" spans="1:7" ht="109.5" x14ac:dyDescent="0.2">
      <c r="A76" s="13" t="s">
        <v>38</v>
      </c>
      <c r="B76" s="14" t="s">
        <v>33</v>
      </c>
      <c r="C76" s="18" t="s">
        <v>21</v>
      </c>
      <c r="D76" s="17">
        <f>70*0.5</f>
        <v>35</v>
      </c>
      <c r="F76" s="17">
        <f>D76*E76</f>
        <v>0</v>
      </c>
    </row>
    <row r="78" spans="1:7" ht="24" x14ac:dyDescent="0.2">
      <c r="A78" s="13" t="s">
        <v>39</v>
      </c>
      <c r="B78" s="14" t="s">
        <v>24</v>
      </c>
      <c r="C78" s="18" t="s">
        <v>21</v>
      </c>
      <c r="D78" s="17">
        <v>20</v>
      </c>
      <c r="F78" s="17">
        <f>D78*E78</f>
        <v>0</v>
      </c>
    </row>
    <row r="80" spans="1:7" ht="84" x14ac:dyDescent="0.2">
      <c r="A80" s="13" t="s">
        <v>40</v>
      </c>
      <c r="B80" s="14" t="s">
        <v>15</v>
      </c>
      <c r="C80" s="18" t="s">
        <v>20</v>
      </c>
      <c r="D80" s="17">
        <v>120</v>
      </c>
      <c r="F80" s="17">
        <f>D80*E80</f>
        <v>0</v>
      </c>
    </row>
    <row r="82" spans="1:6" ht="48" x14ac:dyDescent="0.2">
      <c r="A82" s="13" t="s">
        <v>41</v>
      </c>
      <c r="B82" s="14" t="s">
        <v>116</v>
      </c>
      <c r="C82" s="18" t="s">
        <v>21</v>
      </c>
      <c r="D82" s="17">
        <f>(D70-D78)*1.2</f>
        <v>12</v>
      </c>
      <c r="F82" s="17">
        <f>D82*E82</f>
        <v>0</v>
      </c>
    </row>
    <row r="84" spans="1:6" ht="73.5" x14ac:dyDescent="0.2">
      <c r="A84" s="13" t="s">
        <v>42</v>
      </c>
      <c r="B84" s="14" t="s">
        <v>43</v>
      </c>
      <c r="C84" s="18" t="s">
        <v>20</v>
      </c>
      <c r="D84" s="17">
        <f>40*0.5</f>
        <v>20</v>
      </c>
      <c r="F84" s="17">
        <f>D84*E84</f>
        <v>0</v>
      </c>
    </row>
    <row r="86" spans="1:6" x14ac:dyDescent="0.2">
      <c r="A86" s="19" t="s">
        <v>12</v>
      </c>
      <c r="B86" s="20" t="s">
        <v>11</v>
      </c>
      <c r="C86" s="21"/>
      <c r="D86" s="39"/>
      <c r="E86" s="39"/>
      <c r="F86" s="22">
        <f>SUM(F66:F82)</f>
        <v>0</v>
      </c>
    </row>
    <row r="87" spans="1:6" x14ac:dyDescent="0.2">
      <c r="A87" s="9"/>
      <c r="B87" s="10"/>
      <c r="C87" s="11"/>
      <c r="D87" s="12"/>
      <c r="E87" s="12"/>
      <c r="F87" s="23"/>
    </row>
    <row r="89" spans="1:6" s="24" customFormat="1" x14ac:dyDescent="0.2">
      <c r="A89" s="5" t="s">
        <v>17</v>
      </c>
      <c r="B89" s="6" t="s">
        <v>44</v>
      </c>
      <c r="C89" s="7"/>
      <c r="D89" s="8"/>
      <c r="E89" s="8"/>
      <c r="F89" s="8"/>
    </row>
    <row r="90" spans="1:6" s="24" customFormat="1" x14ac:dyDescent="0.2">
      <c r="A90" s="9"/>
      <c r="B90" s="10"/>
      <c r="C90" s="11"/>
      <c r="D90" s="12"/>
      <c r="E90" s="12"/>
      <c r="F90" s="12"/>
    </row>
    <row r="91" spans="1:6" ht="96" x14ac:dyDescent="0.2">
      <c r="A91" s="13" t="s">
        <v>18</v>
      </c>
      <c r="B91" s="14" t="s">
        <v>32</v>
      </c>
      <c r="C91" s="18" t="s">
        <v>22</v>
      </c>
      <c r="D91" s="17">
        <v>15</v>
      </c>
      <c r="F91" s="17">
        <f>D91*E91</f>
        <v>0</v>
      </c>
    </row>
    <row r="93" spans="1:6" ht="108" x14ac:dyDescent="0.2">
      <c r="A93" s="13" t="s">
        <v>19</v>
      </c>
      <c r="B93" s="14" t="s">
        <v>34</v>
      </c>
      <c r="C93" s="18" t="s">
        <v>20</v>
      </c>
      <c r="D93" s="17">
        <f>6+8+10</f>
        <v>24</v>
      </c>
      <c r="F93" s="17">
        <f>D93*E93</f>
        <v>0</v>
      </c>
    </row>
    <row r="95" spans="1:6" x14ac:dyDescent="0.2">
      <c r="A95" s="19" t="s">
        <v>17</v>
      </c>
      <c r="B95" s="20" t="s">
        <v>45</v>
      </c>
      <c r="C95" s="21"/>
      <c r="D95" s="39"/>
      <c r="E95" s="39"/>
      <c r="F95" s="22">
        <f>SUM(F91:F93)</f>
        <v>0</v>
      </c>
    </row>
    <row r="96" spans="1:6" x14ac:dyDescent="0.2">
      <c r="A96" s="9"/>
      <c r="B96" s="10"/>
      <c r="C96" s="11"/>
      <c r="D96" s="12"/>
      <c r="E96" s="12"/>
      <c r="F96" s="23"/>
    </row>
    <row r="97" spans="1:6" x14ac:dyDescent="0.2">
      <c r="A97" s="9"/>
      <c r="B97" s="10"/>
      <c r="C97" s="11"/>
      <c r="D97" s="12"/>
      <c r="E97" s="12"/>
      <c r="F97" s="23"/>
    </row>
    <row r="98" spans="1:6" s="24" customFormat="1" x14ac:dyDescent="0.2">
      <c r="A98" s="5" t="s">
        <v>46</v>
      </c>
      <c r="B98" s="6" t="s">
        <v>36</v>
      </c>
      <c r="C98" s="7"/>
      <c r="D98" s="8"/>
      <c r="E98" s="8"/>
      <c r="F98" s="8"/>
    </row>
    <row r="99" spans="1:6" s="24" customFormat="1" x14ac:dyDescent="0.2">
      <c r="A99" s="9"/>
      <c r="B99" s="10"/>
      <c r="C99" s="11"/>
      <c r="D99" s="12"/>
      <c r="E99" s="12"/>
      <c r="F99" s="12"/>
    </row>
    <row r="100" spans="1:6" ht="180" x14ac:dyDescent="0.2">
      <c r="A100" s="13" t="s">
        <v>47</v>
      </c>
      <c r="B100" s="14" t="s">
        <v>50</v>
      </c>
      <c r="C100" s="18" t="s">
        <v>26</v>
      </c>
      <c r="D100" s="17">
        <f>2+4+2+2.5+5+2.5+15</f>
        <v>33</v>
      </c>
      <c r="F100" s="17">
        <f>D100*E100</f>
        <v>0</v>
      </c>
    </row>
    <row r="101" spans="1:6" x14ac:dyDescent="0.2">
      <c r="B101" s="26"/>
      <c r="C101" s="1"/>
      <c r="D101" s="25"/>
      <c r="E101" s="25"/>
      <c r="F101" s="25"/>
    </row>
    <row r="102" spans="1:6" ht="156" x14ac:dyDescent="0.2">
      <c r="A102" s="13" t="s">
        <v>48</v>
      </c>
      <c r="B102" s="14" t="s">
        <v>51</v>
      </c>
      <c r="C102" s="18" t="s">
        <v>26</v>
      </c>
      <c r="D102" s="17">
        <f>8*1.2</f>
        <v>9.6</v>
      </c>
      <c r="F102" s="17">
        <f>D102*E102</f>
        <v>0</v>
      </c>
    </row>
    <row r="103" spans="1:6" x14ac:dyDescent="0.2">
      <c r="A103" s="9"/>
      <c r="B103" s="10"/>
      <c r="C103" s="11"/>
      <c r="D103" s="12"/>
      <c r="E103" s="12"/>
      <c r="F103" s="23"/>
    </row>
    <row r="104" spans="1:6" x14ac:dyDescent="0.2">
      <c r="A104" s="19" t="s">
        <v>46</v>
      </c>
      <c r="B104" s="20" t="s">
        <v>37</v>
      </c>
      <c r="C104" s="21"/>
      <c r="D104" s="39"/>
      <c r="E104" s="39"/>
      <c r="F104" s="22">
        <f>SUM(F100:F102)</f>
        <v>0</v>
      </c>
    </row>
    <row r="105" spans="1:6" x14ac:dyDescent="0.2">
      <c r="A105" s="9"/>
      <c r="B105" s="10"/>
      <c r="C105" s="11"/>
      <c r="D105" s="12"/>
      <c r="E105" s="12"/>
      <c r="F105" s="23"/>
    </row>
    <row r="106" spans="1:6" x14ac:dyDescent="0.2">
      <c r="A106" s="9"/>
      <c r="B106" s="10"/>
      <c r="C106" s="11"/>
      <c r="D106" s="12"/>
      <c r="E106" s="12"/>
      <c r="F106" s="23"/>
    </row>
    <row r="107" spans="1:6" s="24" customFormat="1" x14ac:dyDescent="0.2">
      <c r="A107" s="5" t="s">
        <v>54</v>
      </c>
      <c r="B107" s="6" t="s">
        <v>55</v>
      </c>
      <c r="C107" s="7"/>
      <c r="D107" s="8"/>
      <c r="E107" s="8"/>
      <c r="F107" s="8"/>
    </row>
    <row r="108" spans="1:6" s="24" customFormat="1" x14ac:dyDescent="0.2">
      <c r="A108" s="9"/>
      <c r="B108" s="10"/>
      <c r="C108" s="11"/>
      <c r="D108" s="12"/>
      <c r="E108" s="12"/>
      <c r="F108" s="12"/>
    </row>
    <row r="109" spans="1:6" ht="48" x14ac:dyDescent="0.2">
      <c r="A109" s="13" t="s">
        <v>56</v>
      </c>
      <c r="B109" s="14" t="s">
        <v>57</v>
      </c>
      <c r="C109" s="18" t="s">
        <v>26</v>
      </c>
      <c r="D109" s="17">
        <f>10+12+15+6*0.55</f>
        <v>40.299999999999997</v>
      </c>
      <c r="F109" s="17">
        <f>D109*E109</f>
        <v>0</v>
      </c>
    </row>
    <row r="110" spans="1:6" x14ac:dyDescent="0.2">
      <c r="A110" s="9"/>
      <c r="B110" s="10"/>
      <c r="C110" s="11"/>
      <c r="D110" s="12"/>
      <c r="E110" s="12"/>
      <c r="F110" s="23"/>
    </row>
    <row r="111" spans="1:6" x14ac:dyDescent="0.2">
      <c r="A111" s="19" t="s">
        <v>54</v>
      </c>
      <c r="B111" s="20" t="s">
        <v>58</v>
      </c>
      <c r="C111" s="21"/>
      <c r="D111" s="39"/>
      <c r="E111" s="39"/>
      <c r="F111" s="22">
        <f>SUM(F109:F109)</f>
        <v>0</v>
      </c>
    </row>
    <row r="112" spans="1:6" x14ac:dyDescent="0.2">
      <c r="A112" s="9"/>
      <c r="B112" s="10"/>
      <c r="C112" s="11"/>
      <c r="D112" s="12"/>
      <c r="E112" s="12"/>
      <c r="F112" s="23"/>
    </row>
    <row r="113" spans="1:6" x14ac:dyDescent="0.2">
      <c r="A113" s="9"/>
      <c r="B113" s="10"/>
      <c r="C113" s="11"/>
      <c r="D113" s="12"/>
      <c r="E113" s="12"/>
      <c r="F113" s="23"/>
    </row>
    <row r="114" spans="1:6" x14ac:dyDescent="0.2">
      <c r="A114" s="9"/>
      <c r="B114" s="10"/>
      <c r="C114" s="11"/>
      <c r="D114" s="12"/>
      <c r="E114" s="12"/>
      <c r="F114" s="23"/>
    </row>
    <row r="115" spans="1:6" x14ac:dyDescent="0.2">
      <c r="A115" s="9"/>
      <c r="B115" s="10"/>
      <c r="C115" s="11"/>
      <c r="D115" s="12"/>
      <c r="E115" s="12"/>
      <c r="F115" s="23"/>
    </row>
    <row r="116" spans="1:6" x14ac:dyDescent="0.2">
      <c r="A116" s="5"/>
      <c r="B116" s="6" t="s">
        <v>23</v>
      </c>
      <c r="C116" s="7"/>
      <c r="D116" s="8"/>
      <c r="E116" s="8"/>
      <c r="F116" s="40"/>
    </row>
    <row r="117" spans="1:6" x14ac:dyDescent="0.2">
      <c r="A117" s="9"/>
      <c r="B117" s="10"/>
      <c r="C117" s="11"/>
      <c r="D117" s="12"/>
      <c r="E117" s="12"/>
      <c r="F117" s="23"/>
    </row>
    <row r="118" spans="1:6" x14ac:dyDescent="0.2">
      <c r="A118" s="41" t="str">
        <f>A52</f>
        <v>1.</v>
      </c>
      <c r="B118" s="42" t="str">
        <f>B52</f>
        <v>PRIPREMNI RADOVI UKUPNO:</v>
      </c>
      <c r="C118" s="41"/>
      <c r="D118" s="43"/>
      <c r="E118" s="43"/>
      <c r="F118" s="44">
        <f>F52</f>
        <v>0</v>
      </c>
    </row>
    <row r="119" spans="1:6" x14ac:dyDescent="0.2">
      <c r="A119" s="41"/>
      <c r="B119" s="45"/>
      <c r="C119" s="46"/>
      <c r="D119" s="43"/>
      <c r="E119" s="43"/>
      <c r="F119" s="47"/>
    </row>
    <row r="120" spans="1:6" x14ac:dyDescent="0.2">
      <c r="A120" s="41" t="str">
        <f>A61</f>
        <v>2.</v>
      </c>
      <c r="B120" s="42" t="str">
        <f>B61</f>
        <v>RUŠENJA I DEMONTAŽE UKUPNO:</v>
      </c>
      <c r="C120" s="41"/>
      <c r="D120" s="43"/>
      <c r="E120" s="43"/>
      <c r="F120" s="44">
        <f>F61</f>
        <v>0</v>
      </c>
    </row>
    <row r="121" spans="1:6" x14ac:dyDescent="0.2">
      <c r="A121" s="41"/>
      <c r="B121" s="45"/>
      <c r="C121" s="46"/>
      <c r="D121" s="43"/>
      <c r="E121" s="43"/>
      <c r="F121" s="47"/>
    </row>
    <row r="122" spans="1:6" x14ac:dyDescent="0.2">
      <c r="A122" s="41" t="str">
        <f>A86</f>
        <v>3.</v>
      </c>
      <c r="B122" s="42" t="str">
        <f>B86</f>
        <v>ZEMLJANI RADOVI UKUPNO:</v>
      </c>
      <c r="C122" s="46"/>
      <c r="D122" s="43"/>
      <c r="E122" s="43"/>
      <c r="F122" s="44">
        <f>F86</f>
        <v>0</v>
      </c>
    </row>
    <row r="123" spans="1:6" x14ac:dyDescent="0.2">
      <c r="A123" s="41"/>
      <c r="B123" s="45"/>
      <c r="C123" s="46"/>
      <c r="D123" s="43"/>
      <c r="E123" s="43"/>
      <c r="F123" s="47"/>
    </row>
    <row r="124" spans="1:6" x14ac:dyDescent="0.2">
      <c r="A124" s="41" t="str">
        <f>A95</f>
        <v>4.</v>
      </c>
      <c r="B124" s="42" t="str">
        <f>B95</f>
        <v>BETONSKI RADOVI UKUPNO:</v>
      </c>
      <c r="C124" s="46"/>
      <c r="D124" s="43"/>
      <c r="E124" s="43"/>
      <c r="F124" s="44">
        <f>F95</f>
        <v>0</v>
      </c>
    </row>
    <row r="125" spans="1:6" x14ac:dyDescent="0.2">
      <c r="A125" s="41"/>
      <c r="B125" s="45"/>
      <c r="C125" s="46"/>
      <c r="D125" s="43"/>
      <c r="E125" s="43"/>
      <c r="F125" s="47"/>
    </row>
    <row r="126" spans="1:6" x14ac:dyDescent="0.2">
      <c r="A126" s="41" t="str">
        <f>A104</f>
        <v>5.</v>
      </c>
      <c r="B126" s="42" t="str">
        <f>B104</f>
        <v>KAMENARSKI RADOVI UKUPNO:</v>
      </c>
      <c r="C126" s="46"/>
      <c r="D126" s="43"/>
      <c r="E126" s="43"/>
      <c r="F126" s="44">
        <f>F104</f>
        <v>0</v>
      </c>
    </row>
    <row r="127" spans="1:6" x14ac:dyDescent="0.2">
      <c r="A127" s="41"/>
      <c r="B127" s="45"/>
      <c r="C127" s="46"/>
      <c r="D127" s="43"/>
      <c r="E127" s="43"/>
      <c r="F127" s="47"/>
    </row>
    <row r="128" spans="1:6" x14ac:dyDescent="0.2">
      <c r="A128" s="41" t="str">
        <f>A111</f>
        <v>6.</v>
      </c>
      <c r="B128" s="42" t="str">
        <f>B111</f>
        <v>OSTALI RADOVI UKUPNO:</v>
      </c>
      <c r="C128" s="46"/>
      <c r="D128" s="43"/>
      <c r="E128" s="43"/>
      <c r="F128" s="44">
        <f>F111</f>
        <v>0</v>
      </c>
    </row>
    <row r="129" spans="1:6" x14ac:dyDescent="0.2">
      <c r="A129" s="9"/>
      <c r="B129" s="10"/>
      <c r="C129" s="11"/>
      <c r="D129" s="12"/>
      <c r="E129" s="12"/>
      <c r="F129" s="23"/>
    </row>
    <row r="130" spans="1:6" ht="12.75" thickBot="1" x14ac:dyDescent="0.25"/>
    <row r="131" spans="1:6" ht="13.5" thickTop="1" thickBot="1" x14ac:dyDescent="0.25">
      <c r="A131" s="27"/>
      <c r="B131" s="28" t="s">
        <v>8</v>
      </c>
      <c r="C131" s="29"/>
      <c r="D131" s="48"/>
      <c r="E131" s="48"/>
      <c r="F131" s="30">
        <f>SUM(F118:F130)</f>
        <v>0</v>
      </c>
    </row>
    <row r="132" spans="1:6" ht="12.75" thickTop="1" x14ac:dyDescent="0.2"/>
    <row r="133" spans="1:6" x14ac:dyDescent="0.2">
      <c r="B133" s="73" t="s">
        <v>52</v>
      </c>
      <c r="F133" s="17">
        <f>F131*0.25</f>
        <v>0</v>
      </c>
    </row>
    <row r="134" spans="1:6" ht="12.75" thickBot="1" x14ac:dyDescent="0.25"/>
    <row r="135" spans="1:6" ht="13.5" thickTop="1" thickBot="1" x14ac:dyDescent="0.25">
      <c r="A135" s="27"/>
      <c r="B135" s="28" t="s">
        <v>53</v>
      </c>
      <c r="C135" s="29"/>
      <c r="D135" s="48"/>
      <c r="E135" s="48"/>
      <c r="F135" s="30">
        <f>F131+F133</f>
        <v>0</v>
      </c>
    </row>
    <row r="136" spans="1:6" ht="12.75" thickTop="1" x14ac:dyDescent="0.2"/>
  </sheetData>
  <mergeCells count="37">
    <mergeCell ref="B45:F45"/>
    <mergeCell ref="B39:F39"/>
    <mergeCell ref="B40:F40"/>
    <mergeCell ref="B41:F41"/>
    <mergeCell ref="B42:F42"/>
    <mergeCell ref="B43:F43"/>
    <mergeCell ref="B44:F44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26:F26"/>
    <mergeCell ref="B10:F10"/>
    <mergeCell ref="B11:F11"/>
    <mergeCell ref="B12:F12"/>
    <mergeCell ref="B13:F13"/>
    <mergeCell ref="B14:F14"/>
    <mergeCell ref="B15:F15"/>
    <mergeCell ref="B16:F16"/>
    <mergeCell ref="B19:F19"/>
    <mergeCell ref="B21:F21"/>
    <mergeCell ref="B23:F23"/>
    <mergeCell ref="B25:F25"/>
    <mergeCell ref="B9:F9"/>
    <mergeCell ref="B3:F3"/>
    <mergeCell ref="B5:F5"/>
    <mergeCell ref="B6:F6"/>
    <mergeCell ref="B7:F7"/>
    <mergeCell ref="B8:F8"/>
  </mergeCells>
  <pageMargins left="0.70866141732283472" right="0.70866141732283472" top="0.74803149606299213" bottom="0.74803149606299213" header="0.31496062992125984" footer="0.31496062992125984"/>
  <pageSetup paperSize="9" orientation="portrait" useFirstPageNumber="1" r:id="rId1"/>
  <headerFooter>
    <oddHeader>&amp;C&amp;"Arial,Uobičajeno"&amp;8Spomen park znamenitih Klanjčana
- rekonstrukcija</oddHeader>
    <oddFooter>&amp;L&amp;"Arial,Uobičajeno"&amp;9TROŠKOVNIK / SPECIFIKACIJA&amp;R&amp;"Arial,Kurziv"&amp;9&amp;P/&amp;N</oddFooter>
  </headerFooter>
  <rowBreaks count="8" manualBreakCount="8">
    <brk id="17" max="16383" man="1"/>
    <brk id="46" max="16383" man="1"/>
    <brk id="53" max="16383" man="1"/>
    <brk id="62" max="16383" man="1"/>
    <brk id="87" max="16383" man="1"/>
    <brk id="96" max="16383" man="1"/>
    <brk id="105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Naslovnica</vt:lpstr>
      <vt:lpstr>Troškovnik</vt:lpstr>
      <vt:lpstr>Troškovnik!Print_Titles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Jelkica</cp:lastModifiedBy>
  <cp:lastPrinted>2020-08-13T10:04:14Z</cp:lastPrinted>
  <dcterms:created xsi:type="dcterms:W3CDTF">2019-06-04T12:03:01Z</dcterms:created>
  <dcterms:modified xsi:type="dcterms:W3CDTF">2020-08-13T10:04:33Z</dcterms:modified>
</cp:coreProperties>
</file>